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_2025 Equalization\Balancing &amp; Audit Process\BBOR and Early Setup\"/>
    </mc:Choice>
  </mc:AlternateContent>
  <xr:revisionPtr revIDLastSave="0" documentId="13_ncr:1_{17753491-80A1-4696-8064-4C2C45813D43}" xr6:coauthVersionLast="47" xr6:coauthVersionMax="47" xr10:uidLastSave="{00000000-0000-0000-0000-000000000000}"/>
  <bookViews>
    <workbookView xWindow="1788" yWindow="300" windowWidth="21552" windowHeight="12228" xr2:uid="{ACBFD6CD-6EBD-4CDC-8FAA-F1781782E8F2}"/>
  </bookViews>
  <sheets>
    <sheet name="2024 Full Year" sheetId="1" r:id="rId1"/>
    <sheet name="2024 JULY 1 LEVY" sheetId="3" r:id="rId2"/>
  </sheets>
  <externalReferences>
    <externalReference r:id="rId3"/>
  </externalReferences>
  <definedNames>
    <definedName name="_xlnm.Print_Area" localSheetId="0">'2024 Full Year'!$A$4:$U$199</definedName>
    <definedName name="_xlnm.Print_Area" localSheetId="1">'2024 JULY 1 LEVY'!$A$4:$U$101</definedName>
    <definedName name="_xlnm.Print_Titles" localSheetId="0">'2024 Full Year'!$4:$6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8" i="1" l="1"/>
  <c r="O184" i="1"/>
  <c r="O187" i="1" s="1"/>
  <c r="O31" i="1"/>
  <c r="O23" i="1"/>
  <c r="N23" i="1"/>
  <c r="L12" i="1"/>
  <c r="O190" i="1"/>
  <c r="N190" i="1"/>
  <c r="N184" i="1"/>
  <c r="N187" i="1" s="1"/>
  <c r="O175" i="1"/>
  <c r="N175" i="1"/>
  <c r="O172" i="1"/>
  <c r="N172" i="1"/>
  <c r="T161" i="1"/>
  <c r="O161" i="1"/>
  <c r="O167" i="1" s="1"/>
  <c r="N161" i="1"/>
  <c r="N167" i="1" s="1"/>
  <c r="O158" i="1"/>
  <c r="N158" i="1"/>
  <c r="T150" i="1"/>
  <c r="O150" i="1"/>
  <c r="N150" i="1"/>
  <c r="T147" i="1"/>
  <c r="O147" i="1"/>
  <c r="N147" i="1"/>
  <c r="T141" i="1"/>
  <c r="O129" i="1"/>
  <c r="O138" i="1" s="1"/>
  <c r="N129" i="1"/>
  <c r="N138" i="1" s="1"/>
  <c r="O120" i="1"/>
  <c r="O126" i="1" s="1"/>
  <c r="N120" i="1"/>
  <c r="N126" i="1" s="1"/>
  <c r="T117" i="1"/>
  <c r="O117" i="1"/>
  <c r="N117" i="1"/>
  <c r="U108" i="1"/>
  <c r="U114" i="1" s="1"/>
  <c r="O108" i="1"/>
  <c r="O111" i="1" s="1"/>
  <c r="N108" i="1"/>
  <c r="N114" i="1" s="1"/>
  <c r="O103" i="1"/>
  <c r="P103" i="1"/>
  <c r="T100" i="1"/>
  <c r="T103" i="1" s="1"/>
  <c r="O100" i="1"/>
  <c r="N100" i="1"/>
  <c r="N103" i="1" s="1"/>
  <c r="O97" i="1"/>
  <c r="N97" i="1"/>
  <c r="T88" i="1"/>
  <c r="T94" i="1" s="1"/>
  <c r="T93" i="1"/>
  <c r="T92" i="1"/>
  <c r="T90" i="1"/>
  <c r="T89" i="1"/>
  <c r="T87" i="1"/>
  <c r="T86" i="1"/>
  <c r="O88" i="1"/>
  <c r="N88" i="1"/>
  <c r="O85" i="1"/>
  <c r="N85" i="1"/>
  <c r="T77" i="1"/>
  <c r="O77" i="1"/>
  <c r="N77" i="1"/>
  <c r="O68" i="1"/>
  <c r="O71" i="1" s="1"/>
  <c r="N68" i="1"/>
  <c r="N74" i="1" s="1"/>
  <c r="T65" i="1"/>
  <c r="O65" i="1"/>
  <c r="N65" i="1"/>
  <c r="O50" i="1"/>
  <c r="O59" i="1" s="1"/>
  <c r="N50" i="1"/>
  <c r="N62" i="1" s="1"/>
  <c r="O47" i="1"/>
  <c r="N47" i="1"/>
  <c r="T36" i="1"/>
  <c r="O36" i="1"/>
  <c r="N36" i="1"/>
  <c r="T31" i="1"/>
  <c r="N31" i="1"/>
  <c r="J120" i="1"/>
  <c r="I120" i="1"/>
  <c r="H120" i="1"/>
  <c r="J114" i="1"/>
  <c r="I114" i="1"/>
  <c r="H114" i="1"/>
  <c r="J97" i="1"/>
  <c r="I97" i="1"/>
  <c r="H97" i="1"/>
  <c r="J88" i="1"/>
  <c r="I88" i="1"/>
  <c r="H88" i="1"/>
  <c r="J68" i="1"/>
  <c r="I68" i="1"/>
  <c r="H68" i="1"/>
  <c r="J65" i="1"/>
  <c r="J49" i="1"/>
  <c r="I47" i="1"/>
  <c r="J47" i="1"/>
  <c r="H47" i="1"/>
  <c r="J42" i="1"/>
  <c r="I42" i="1"/>
  <c r="H42" i="1"/>
  <c r="J39" i="1"/>
  <c r="I39" i="1"/>
  <c r="H39" i="1"/>
  <c r="I26" i="1"/>
  <c r="H18" i="1"/>
  <c r="H15" i="1"/>
  <c r="J18" i="1"/>
  <c r="J15" i="1"/>
  <c r="I18" i="1"/>
  <c r="I15" i="1"/>
  <c r="T12" i="1"/>
  <c r="T18" i="1" s="1"/>
  <c r="O12" i="1"/>
  <c r="O18" i="1" s="1"/>
  <c r="N12" i="1"/>
  <c r="N18" i="1" s="1"/>
  <c r="O9" i="1"/>
  <c r="N9" i="1"/>
  <c r="AG99" i="3"/>
  <c r="AF99" i="3"/>
  <c r="AE99" i="3"/>
  <c r="AD99" i="3"/>
  <c r="AC99" i="3"/>
  <c r="AG96" i="3"/>
  <c r="AF96" i="3"/>
  <c r="AE96" i="3"/>
  <c r="AD96" i="3"/>
  <c r="AC96" i="3"/>
  <c r="AG94" i="3"/>
  <c r="AF94" i="3"/>
  <c r="AE94" i="3"/>
  <c r="AD94" i="3"/>
  <c r="AC94" i="3"/>
  <c r="AG92" i="3"/>
  <c r="AF92" i="3"/>
  <c r="AE92" i="3"/>
  <c r="AD92" i="3"/>
  <c r="AC92" i="3"/>
  <c r="AG90" i="3"/>
  <c r="AF90" i="3"/>
  <c r="AE90" i="3"/>
  <c r="AD90" i="3"/>
  <c r="AC90" i="3"/>
  <c r="AG88" i="3"/>
  <c r="AF88" i="3"/>
  <c r="AE88" i="3"/>
  <c r="AG86" i="3"/>
  <c r="AF86" i="3"/>
  <c r="AE86" i="3"/>
  <c r="AD86" i="3"/>
  <c r="AC86" i="3"/>
  <c r="AG84" i="3"/>
  <c r="AF84" i="3"/>
  <c r="AE84" i="3"/>
  <c r="AD84" i="3"/>
  <c r="AC84" i="3"/>
  <c r="AD82" i="3"/>
  <c r="AC82" i="3"/>
  <c r="AG80" i="3"/>
  <c r="AF80" i="3"/>
  <c r="AE80" i="3"/>
  <c r="AD80" i="3"/>
  <c r="AC80" i="3"/>
  <c r="AG78" i="3"/>
  <c r="AF78" i="3"/>
  <c r="AE78" i="3"/>
  <c r="AD78" i="3"/>
  <c r="AC78" i="3"/>
  <c r="AD76" i="3"/>
  <c r="AC76" i="3"/>
  <c r="AG74" i="3"/>
  <c r="AF74" i="3"/>
  <c r="AE74" i="3"/>
  <c r="AD74" i="3"/>
  <c r="AC74" i="3"/>
  <c r="AG72" i="3"/>
  <c r="AF72" i="3"/>
  <c r="AE72" i="3"/>
  <c r="AD72" i="3"/>
  <c r="AC72" i="3"/>
  <c r="AG70" i="3"/>
  <c r="AF70" i="3"/>
  <c r="AE70" i="3"/>
  <c r="AD70" i="3"/>
  <c r="AC70" i="3"/>
  <c r="AG68" i="3"/>
  <c r="AF68" i="3"/>
  <c r="AE68" i="3"/>
  <c r="AG66" i="3"/>
  <c r="AF66" i="3"/>
  <c r="AE66" i="3"/>
  <c r="AG64" i="3"/>
  <c r="AF64" i="3"/>
  <c r="AE64" i="3"/>
  <c r="AD64" i="3"/>
  <c r="AC64" i="3"/>
  <c r="AG62" i="3"/>
  <c r="AF62" i="3"/>
  <c r="AE62" i="3"/>
  <c r="AD62" i="3"/>
  <c r="AC62" i="3"/>
  <c r="AG60" i="3"/>
  <c r="AF60" i="3"/>
  <c r="AE60" i="3"/>
  <c r="AG58" i="3"/>
  <c r="AF58" i="3"/>
  <c r="AE58" i="3"/>
  <c r="AD53" i="3"/>
  <c r="AC53" i="3"/>
  <c r="AG51" i="3"/>
  <c r="AF51" i="3"/>
  <c r="AE51" i="3"/>
  <c r="AG49" i="3"/>
  <c r="AF49" i="3"/>
  <c r="AE49" i="3"/>
  <c r="AD49" i="3"/>
  <c r="AC49" i="3"/>
  <c r="AG47" i="3"/>
  <c r="AF47" i="3"/>
  <c r="AE47" i="3"/>
  <c r="AD47" i="3"/>
  <c r="AC47" i="3"/>
  <c r="AG45" i="3"/>
  <c r="AF45" i="3"/>
  <c r="AE45" i="3"/>
  <c r="AD45" i="3"/>
  <c r="AC45" i="3"/>
  <c r="AD43" i="3"/>
  <c r="AC43" i="3"/>
  <c r="AG41" i="3"/>
  <c r="AF41" i="3"/>
  <c r="AE41" i="3"/>
  <c r="AD41" i="3"/>
  <c r="AC41" i="3"/>
  <c r="AG39" i="3"/>
  <c r="AF39" i="3"/>
  <c r="AE39" i="3"/>
  <c r="AG37" i="3"/>
  <c r="AF37" i="3"/>
  <c r="AE37" i="3"/>
  <c r="AD37" i="3"/>
  <c r="AC37" i="3"/>
  <c r="AG35" i="3"/>
  <c r="AF35" i="3"/>
  <c r="AE35" i="3"/>
  <c r="AG33" i="3"/>
  <c r="AF33" i="3"/>
  <c r="AE33" i="3"/>
  <c r="AG31" i="3"/>
  <c r="AF31" i="3"/>
  <c r="AE31" i="3"/>
  <c r="AG29" i="3"/>
  <c r="AF29" i="3"/>
  <c r="AE29" i="3"/>
  <c r="AD29" i="3"/>
  <c r="AC29" i="3"/>
  <c r="AG27" i="3"/>
  <c r="AF27" i="3"/>
  <c r="AE27" i="3"/>
  <c r="AG25" i="3"/>
  <c r="AF25" i="3"/>
  <c r="AE25" i="3"/>
  <c r="AD25" i="3"/>
  <c r="AC25" i="3"/>
  <c r="AD23" i="3"/>
  <c r="AC23" i="3"/>
  <c r="AG21" i="3"/>
  <c r="AF21" i="3"/>
  <c r="AE21" i="3"/>
  <c r="AD21" i="3"/>
  <c r="AC21" i="3"/>
  <c r="AD19" i="3"/>
  <c r="AC19" i="3"/>
  <c r="AG17" i="3"/>
  <c r="AF17" i="3"/>
  <c r="AE17" i="3"/>
  <c r="AD17" i="3"/>
  <c r="AC17" i="3"/>
  <c r="AD15" i="3"/>
  <c r="AC15" i="3"/>
  <c r="AG13" i="3"/>
  <c r="AF13" i="3"/>
  <c r="AE13" i="3"/>
  <c r="AD13" i="3"/>
  <c r="AC13" i="3"/>
  <c r="AD11" i="3"/>
  <c r="AC11" i="3"/>
  <c r="AG9" i="3"/>
  <c r="AF9" i="3"/>
  <c r="AE9" i="3"/>
  <c r="AG7" i="3"/>
  <c r="AF7" i="3"/>
  <c r="AE7" i="3"/>
  <c r="AD7" i="3"/>
  <c r="AC7" i="3"/>
  <c r="T91" i="1" l="1"/>
  <c r="N15" i="1"/>
  <c r="O114" i="1"/>
  <c r="N132" i="1"/>
  <c r="O132" i="1"/>
  <c r="O15" i="1"/>
  <c r="N71" i="1"/>
  <c r="O74" i="1"/>
  <c r="N123" i="1"/>
  <c r="O53" i="1"/>
  <c r="O123" i="1"/>
  <c r="O135" i="1"/>
  <c r="N56" i="1"/>
  <c r="N111" i="1"/>
  <c r="T15" i="1"/>
  <c r="N59" i="1"/>
  <c r="O62" i="1"/>
  <c r="U111" i="1"/>
  <c r="N53" i="1"/>
  <c r="O56" i="1"/>
  <c r="N135" i="1"/>
  <c r="AD102" i="3"/>
  <c r="Z68" i="3"/>
  <c r="Z7" i="3"/>
  <c r="Y94" i="3"/>
  <c r="Y29" i="3"/>
  <c r="Y68" i="3"/>
  <c r="Z94" i="3"/>
  <c r="Y7" i="3"/>
  <c r="Z27" i="3"/>
  <c r="Z60" i="3"/>
  <c r="Z9" i="3"/>
  <c r="L80" i="1"/>
  <c r="L68" i="1"/>
  <c r="L71" i="1"/>
  <c r="L50" i="1"/>
  <c r="L52" i="1"/>
  <c r="L26" i="1"/>
  <c r="J26" i="1"/>
  <c r="Z72" i="3" l="1"/>
  <c r="Z47" i="3"/>
  <c r="Z90" i="3"/>
  <c r="Y90" i="3"/>
  <c r="Z29" i="3"/>
  <c r="Y31" i="3"/>
  <c r="Y49" i="3"/>
  <c r="Z25" i="3"/>
  <c r="Y51" i="3"/>
  <c r="Y84" i="3"/>
  <c r="Z86" i="3"/>
  <c r="Y66" i="3"/>
  <c r="Z31" i="3"/>
  <c r="Z84" i="3"/>
  <c r="Y35" i="3"/>
  <c r="Z74" i="3"/>
  <c r="Z66" i="3"/>
  <c r="Y25" i="3"/>
  <c r="Y9" i="3"/>
  <c r="Z88" i="3"/>
  <c r="Z35" i="3"/>
  <c r="Z49" i="3"/>
  <c r="Y70" i="3"/>
  <c r="Z70" i="3"/>
  <c r="Z58" i="3"/>
  <c r="Y58" i="3"/>
  <c r="Y80" i="3"/>
  <c r="Z64" i="3"/>
  <c r="Y64" i="3"/>
  <c r="Y13" i="3"/>
  <c r="Z41" i="3"/>
  <c r="Y60" i="3"/>
  <c r="Y92" i="3"/>
  <c r="Z92" i="3"/>
  <c r="Z21" i="3"/>
  <c r="Y21" i="3"/>
  <c r="Z96" i="3"/>
  <c r="Y96" i="3"/>
  <c r="Y99" i="3"/>
  <c r="Y27" i="3"/>
  <c r="Y37" i="3"/>
  <c r="Z39" i="3"/>
  <c r="Z17" i="3"/>
  <c r="Y17" i="3"/>
  <c r="Y72" i="3"/>
  <c r="Z78" i="3"/>
  <c r="Y78" i="3"/>
  <c r="Y39" i="3"/>
  <c r="Z37" i="3" l="1"/>
  <c r="Y33" i="3"/>
  <c r="Y88" i="3"/>
  <c r="Y62" i="3"/>
  <c r="Z33" i="3"/>
  <c r="Z45" i="3"/>
  <c r="Z62" i="3"/>
  <c r="Y45" i="3"/>
  <c r="Y41" i="3"/>
  <c r="Z80" i="3"/>
  <c r="Y74" i="3"/>
  <c r="Z13" i="3"/>
  <c r="Z51" i="3"/>
  <c r="Y47" i="3"/>
  <c r="Y86" i="3"/>
  <c r="Z99" i="3"/>
  <c r="L9" i="1"/>
  <c r="U178" i="1" l="1"/>
  <c r="U181" i="1" s="1"/>
  <c r="J80" i="1" l="1"/>
  <c r="I80" i="1"/>
  <c r="H80" i="1"/>
  <c r="H26" i="1"/>
  <c r="O33" i="1"/>
  <c r="N169" i="1"/>
  <c r="N155" i="1"/>
  <c r="H62" i="1" l="1"/>
  <c r="N44" i="1"/>
  <c r="O28" i="1"/>
  <c r="T27" i="1" l="1"/>
  <c r="T19" i="1"/>
  <c r="T195" i="1"/>
  <c r="T166" i="1"/>
  <c r="T163" i="1"/>
  <c r="T160" i="1"/>
  <c r="T152" i="1"/>
  <c r="T149" i="1"/>
  <c r="T146" i="1"/>
  <c r="T143" i="1"/>
  <c r="T140" i="1"/>
  <c r="T116" i="1"/>
  <c r="T107" i="1"/>
  <c r="T110" i="1"/>
  <c r="T113" i="1"/>
  <c r="T99" i="1"/>
  <c r="T102" i="1"/>
  <c r="T79" i="1"/>
  <c r="T76" i="1"/>
  <c r="T64" i="1"/>
  <c r="T41" i="1"/>
  <c r="T38" i="1"/>
  <c r="T35" i="1"/>
  <c r="T30" i="1"/>
  <c r="T11" i="1"/>
  <c r="T194" i="1"/>
  <c r="T165" i="1"/>
  <c r="T162" i="1"/>
  <c r="T159" i="1"/>
  <c r="T151" i="1"/>
  <c r="T148" i="1"/>
  <c r="T145" i="1"/>
  <c r="T115" i="1"/>
  <c r="T106" i="1"/>
  <c r="T109" i="1"/>
  <c r="T112" i="1"/>
  <c r="T98" i="1"/>
  <c r="T101" i="1"/>
  <c r="T78" i="1"/>
  <c r="T75" i="1"/>
  <c r="T40" i="1"/>
  <c r="T37" i="1"/>
  <c r="T34" i="1"/>
  <c r="T29" i="1"/>
  <c r="T10" i="1"/>
  <c r="O195" i="1"/>
  <c r="O153" i="1"/>
  <c r="T142" i="1"/>
  <c r="T139" i="1"/>
  <c r="O144" i="1"/>
  <c r="N144" i="1"/>
  <c r="T108" i="1"/>
  <c r="T111" i="1"/>
  <c r="O91" i="1"/>
  <c r="O80" i="1"/>
  <c r="O39" i="1"/>
  <c r="T17" i="1"/>
  <c r="J110" i="1"/>
  <c r="J198" i="1" s="1"/>
  <c r="J52" i="1"/>
  <c r="J100" i="1"/>
  <c r="J71" i="1"/>
  <c r="J129" i="1" s="1"/>
  <c r="J167" i="1"/>
  <c r="J164" i="1"/>
  <c r="I158" i="1"/>
  <c r="I187" i="1"/>
  <c r="J103" i="1"/>
  <c r="R9" i="1"/>
  <c r="R199" i="1" s="1"/>
  <c r="Q8" i="1"/>
  <c r="Q192" i="1" l="1"/>
  <c r="F8" i="1"/>
  <c r="E8" i="1"/>
  <c r="J138" i="1"/>
  <c r="J181" i="1"/>
  <c r="O94" i="1"/>
  <c r="J117" i="1"/>
  <c r="J94" i="1"/>
  <c r="J192" i="1"/>
  <c r="R193" i="1"/>
  <c r="Q195" i="1"/>
  <c r="J153" i="1"/>
  <c r="R196" i="1"/>
  <c r="I56" i="1"/>
  <c r="Q14" i="1"/>
  <c r="I141" i="1"/>
  <c r="O164" i="1"/>
  <c r="J91" i="1"/>
  <c r="I175" i="1"/>
  <c r="Q198" i="1"/>
  <c r="J135" i="1"/>
  <c r="O42" i="1"/>
  <c r="T16" i="1"/>
  <c r="I49" i="1"/>
  <c r="H49" i="1"/>
  <c r="J126" i="1"/>
  <c r="I126" i="1"/>
  <c r="H126" i="1"/>
  <c r="I100" i="1"/>
  <c r="H100" i="1"/>
  <c r="J62" i="1"/>
  <c r="E14" i="1" l="1"/>
  <c r="F14" i="1"/>
  <c r="I62" i="1"/>
  <c r="I183" i="1"/>
  <c r="I107" i="1"/>
  <c r="I189" i="1"/>
  <c r="H107" i="1"/>
  <c r="H183" i="1"/>
  <c r="H189" i="1"/>
  <c r="J107" i="1"/>
  <c r="J189" i="1"/>
  <c r="J183" i="1"/>
  <c r="J12" i="1" l="1"/>
  <c r="I12" i="1"/>
  <c r="H12" i="1"/>
  <c r="I71" i="1"/>
  <c r="I129" i="1" s="1"/>
  <c r="H71" i="1"/>
  <c r="J172" i="1"/>
  <c r="I172" i="1"/>
  <c r="J9" i="1"/>
  <c r="R190" i="1"/>
  <c r="Q189" i="1"/>
  <c r="R184" i="1"/>
  <c r="Q183" i="1"/>
  <c r="R187" i="1"/>
  <c r="Q186" i="1"/>
  <c r="R181" i="1"/>
  <c r="Q180" i="1"/>
  <c r="R178" i="1"/>
  <c r="Q177" i="1"/>
  <c r="R175" i="1"/>
  <c r="Q174" i="1"/>
  <c r="R172" i="1"/>
  <c r="Q171" i="1"/>
  <c r="R167" i="1"/>
  <c r="Q166" i="1"/>
  <c r="R164" i="1"/>
  <c r="Q163" i="1"/>
  <c r="R161" i="1"/>
  <c r="Q160" i="1"/>
  <c r="R158" i="1"/>
  <c r="Q157" i="1"/>
  <c r="R153" i="1"/>
  <c r="Q152" i="1"/>
  <c r="R150" i="1"/>
  <c r="Q149" i="1"/>
  <c r="R147" i="1"/>
  <c r="Q146" i="1"/>
  <c r="R144" i="1"/>
  <c r="Q143" i="1"/>
  <c r="R141" i="1"/>
  <c r="Q140" i="1"/>
  <c r="R132" i="1"/>
  <c r="Q131" i="1"/>
  <c r="R129" i="1"/>
  <c r="Q128" i="1"/>
  <c r="R138" i="1"/>
  <c r="Q137" i="1"/>
  <c r="R135" i="1"/>
  <c r="Q134" i="1"/>
  <c r="R126" i="1"/>
  <c r="Q125" i="1"/>
  <c r="R120" i="1"/>
  <c r="Q119" i="1"/>
  <c r="R123" i="1"/>
  <c r="Q122" i="1"/>
  <c r="R117" i="1"/>
  <c r="Q116" i="1"/>
  <c r="R108" i="1"/>
  <c r="Q107" i="1"/>
  <c r="R111" i="1"/>
  <c r="Q110" i="1"/>
  <c r="R114" i="1"/>
  <c r="Q113" i="1"/>
  <c r="R100" i="1"/>
  <c r="Q99" i="1"/>
  <c r="R103" i="1"/>
  <c r="Q102" i="1"/>
  <c r="R97" i="1"/>
  <c r="Q96" i="1"/>
  <c r="R94" i="1"/>
  <c r="Q93" i="1"/>
  <c r="R91" i="1"/>
  <c r="Q90" i="1"/>
  <c r="R88" i="1"/>
  <c r="Q87" i="1"/>
  <c r="R85" i="1"/>
  <c r="Q84" i="1"/>
  <c r="R80" i="1"/>
  <c r="Q79" i="1"/>
  <c r="R77" i="1"/>
  <c r="Q76" i="1"/>
  <c r="R68" i="1"/>
  <c r="Q67" i="1"/>
  <c r="R71" i="1"/>
  <c r="Q70" i="1"/>
  <c r="R74" i="1"/>
  <c r="Q73" i="1"/>
  <c r="R65" i="1"/>
  <c r="Q64" i="1"/>
  <c r="R62" i="1"/>
  <c r="Q61" i="1"/>
  <c r="R50" i="1"/>
  <c r="Q49" i="1"/>
  <c r="R59" i="1"/>
  <c r="Q58" i="1"/>
  <c r="R56" i="1"/>
  <c r="Q55" i="1"/>
  <c r="R53" i="1"/>
  <c r="Q52" i="1"/>
  <c r="R47" i="1"/>
  <c r="Q46" i="1"/>
  <c r="R42" i="1"/>
  <c r="Q41" i="1"/>
  <c r="R39" i="1"/>
  <c r="Q38" i="1"/>
  <c r="R36" i="1"/>
  <c r="Q35" i="1"/>
  <c r="R31" i="1"/>
  <c r="Q30" i="1"/>
  <c r="R26" i="1"/>
  <c r="Q25" i="1"/>
  <c r="R23" i="1"/>
  <c r="Q22" i="1"/>
  <c r="R12" i="1"/>
  <c r="Q11" i="1"/>
  <c r="R18" i="1"/>
  <c r="Q17" i="1"/>
  <c r="R15" i="1"/>
  <c r="F67" i="1" l="1"/>
  <c r="E67" i="1"/>
  <c r="F87" i="1"/>
  <c r="E87" i="1"/>
  <c r="F163" i="1"/>
  <c r="E163" i="1"/>
  <c r="F64" i="1"/>
  <c r="E64" i="1"/>
  <c r="E76" i="1"/>
  <c r="F76" i="1"/>
  <c r="E116" i="1"/>
  <c r="F116" i="1"/>
  <c r="F180" i="1"/>
  <c r="E180" i="1"/>
  <c r="F25" i="1"/>
  <c r="E25" i="1"/>
  <c r="F73" i="1"/>
  <c r="E73" i="1"/>
  <c r="F79" i="1"/>
  <c r="E79" i="1"/>
  <c r="F93" i="1"/>
  <c r="E93" i="1"/>
  <c r="F113" i="1"/>
  <c r="E113" i="1"/>
  <c r="E122" i="1"/>
  <c r="F122" i="1"/>
  <c r="F137" i="1"/>
  <c r="E137" i="1"/>
  <c r="F143" i="1"/>
  <c r="E143" i="1"/>
  <c r="F157" i="1"/>
  <c r="E157" i="1"/>
  <c r="E61" i="1"/>
  <c r="F61" i="1"/>
  <c r="F131" i="1"/>
  <c r="E131" i="1"/>
  <c r="E99" i="1"/>
  <c r="F99" i="1"/>
  <c r="F140" i="1"/>
  <c r="E140" i="1"/>
  <c r="F41" i="1"/>
  <c r="E41" i="1"/>
  <c r="F171" i="1"/>
  <c r="E171" i="1"/>
  <c r="F186" i="1"/>
  <c r="E186" i="1"/>
  <c r="E174" i="1"/>
  <c r="F174" i="1"/>
  <c r="F11" i="1"/>
  <c r="E11" i="1"/>
  <c r="F102" i="1"/>
  <c r="E102" i="1"/>
  <c r="E149" i="1"/>
  <c r="F149" i="1"/>
  <c r="E177" i="1"/>
  <c r="F177" i="1"/>
  <c r="E22" i="1"/>
  <c r="F22" i="1"/>
  <c r="F90" i="1"/>
  <c r="E90" i="1"/>
  <c r="F152" i="1"/>
  <c r="E152" i="1"/>
  <c r="H172" i="1"/>
  <c r="H129" i="1"/>
  <c r="F17" i="1"/>
  <c r="E17" i="1"/>
  <c r="E30" i="1"/>
  <c r="F30" i="1"/>
  <c r="E46" i="1"/>
  <c r="F46" i="1"/>
  <c r="E70" i="1"/>
  <c r="F70" i="1"/>
  <c r="F35" i="1"/>
  <c r="E35" i="1"/>
  <c r="F125" i="1"/>
  <c r="E125" i="1"/>
  <c r="E38" i="1"/>
  <c r="F38" i="1"/>
  <c r="F134" i="1"/>
  <c r="E134" i="1"/>
  <c r="F166" i="1"/>
  <c r="E166" i="1"/>
  <c r="E84" i="1"/>
  <c r="F84" i="1"/>
  <c r="E96" i="1"/>
  <c r="F96" i="1"/>
  <c r="F119" i="1"/>
  <c r="E119" i="1"/>
  <c r="F128" i="1"/>
  <c r="E128" i="1"/>
  <c r="F160" i="1"/>
  <c r="E160" i="1"/>
  <c r="I196" i="1"/>
  <c r="I85" i="1"/>
  <c r="I59" i="1"/>
  <c r="I23" i="1"/>
  <c r="J175" i="1"/>
  <c r="J141" i="1"/>
  <c r="J187" i="1"/>
  <c r="H161" i="1"/>
  <c r="H178" i="1"/>
  <c r="H144" i="1"/>
  <c r="J85" i="1"/>
  <c r="J23" i="1"/>
  <c r="J196" i="1"/>
  <c r="J59" i="1"/>
  <c r="I161" i="1"/>
  <c r="I144" i="1"/>
  <c r="I178" i="1"/>
  <c r="H196" i="1"/>
  <c r="H85" i="1"/>
  <c r="H59" i="1"/>
  <c r="H23" i="1"/>
  <c r="I91" i="1"/>
  <c r="I117" i="1"/>
  <c r="I103" i="1"/>
  <c r="I135" i="1"/>
  <c r="J132" i="1"/>
  <c r="J150" i="1"/>
  <c r="J36" i="1"/>
  <c r="J77" i="1"/>
  <c r="J123" i="1"/>
  <c r="J31" i="1"/>
  <c r="J74" i="1"/>
  <c r="J161" i="1"/>
  <c r="J178" i="1"/>
  <c r="J144" i="1"/>
  <c r="H103" i="1"/>
  <c r="H135" i="1"/>
  <c r="H91" i="1"/>
  <c r="H117" i="1"/>
  <c r="I9" i="1" l="1"/>
  <c r="H9" i="1"/>
  <c r="H36" i="1" l="1"/>
  <c r="H132" i="1"/>
  <c r="H74" i="1"/>
  <c r="H150" i="1"/>
  <c r="H123" i="1"/>
  <c r="H77" i="1"/>
  <c r="H31" i="1"/>
  <c r="I74" i="1"/>
  <c r="I77" i="1"/>
  <c r="I31" i="1"/>
  <c r="I150" i="1"/>
  <c r="I132" i="1" s="1"/>
  <c r="I36" i="1"/>
  <c r="I123" i="1"/>
  <c r="H175" i="1"/>
  <c r="H187" i="1"/>
  <c r="H141" i="1"/>
  <c r="T28" i="1" l="1"/>
  <c r="O82" i="1"/>
  <c r="O20" i="1" l="1"/>
  <c r="N20" i="1"/>
  <c r="F20" i="1" l="1"/>
  <c r="L100" i="1"/>
  <c r="L129" i="1" l="1"/>
  <c r="L126" i="1" l="1"/>
  <c r="L120" i="1"/>
  <c r="L62" i="1"/>
  <c r="L184" i="1"/>
  <c r="L108" i="1"/>
  <c r="L190" i="1"/>
  <c r="L110" i="1" l="1"/>
  <c r="L58" i="1"/>
  <c r="L195" i="1"/>
  <c r="L146" i="1"/>
  <c r="L192" i="1"/>
  <c r="L55" i="1"/>
  <c r="L198" i="1"/>
  <c r="L153" i="1"/>
  <c r="L91" i="1"/>
  <c r="L187" i="1"/>
  <c r="L135" i="1"/>
  <c r="L18" i="1"/>
  <c r="L141" i="1"/>
  <c r="L94" i="1"/>
  <c r="L164" i="1"/>
  <c r="L114" i="1"/>
  <c r="L65" i="1"/>
  <c r="L161" i="1"/>
  <c r="L85" i="1"/>
  <c r="L23" i="1"/>
  <c r="L36" i="1"/>
  <c r="L39" i="1"/>
  <c r="L150" i="1"/>
  <c r="L178" i="1"/>
  <c r="L181" i="1"/>
  <c r="L123" i="1"/>
  <c r="L74" i="1"/>
  <c r="L103" i="1"/>
  <c r="L47" i="1"/>
  <c r="L167" i="1"/>
  <c r="L77" i="1"/>
  <c r="L15" i="1"/>
  <c r="L144" i="1"/>
  <c r="L132" i="1"/>
  <c r="L138" i="1"/>
  <c r="L117" i="1"/>
  <c r="L158" i="1"/>
  <c r="L31" i="1"/>
  <c r="L88" i="1"/>
  <c r="L97" i="1"/>
  <c r="L175" i="1"/>
  <c r="L172" i="1"/>
  <c r="L42" i="1"/>
  <c r="I65" i="1"/>
  <c r="H65" i="1"/>
  <c r="M9" i="1"/>
  <c r="M39" i="1" l="1"/>
  <c r="M42" i="1"/>
  <c r="M94" i="1"/>
  <c r="M192" i="1"/>
  <c r="M146" i="1"/>
  <c r="M123" i="1"/>
  <c r="M120" i="1"/>
  <c r="M138" i="1"/>
  <c r="M172" i="1"/>
  <c r="M153" i="1"/>
  <c r="M117" i="1"/>
  <c r="M161" i="1"/>
  <c r="M88" i="1"/>
  <c r="M135" i="1"/>
  <c r="M114" i="1"/>
  <c r="M107" i="1"/>
  <c r="M36" i="1"/>
  <c r="M126" i="1"/>
  <c r="M85" i="1"/>
  <c r="M74" i="1"/>
  <c r="M150" i="1"/>
  <c r="M183" i="1"/>
  <c r="M80" i="1"/>
  <c r="M47" i="1"/>
  <c r="M26" i="1"/>
  <c r="M100" i="1"/>
  <c r="M71" i="1"/>
  <c r="M164" i="1"/>
  <c r="M167" i="1"/>
  <c r="M110" i="1"/>
  <c r="M65" i="1"/>
  <c r="M187" i="1"/>
  <c r="M77" i="1"/>
  <c r="M195" i="1"/>
  <c r="M144" i="1"/>
  <c r="M23" i="1"/>
  <c r="M141" i="1"/>
  <c r="M15" i="1"/>
  <c r="M189" i="1"/>
  <c r="M62" i="1"/>
  <c r="M103" i="1"/>
  <c r="M97" i="1"/>
  <c r="M178" i="1"/>
  <c r="M68" i="1"/>
  <c r="M58" i="1"/>
  <c r="M12" i="1"/>
  <c r="M49" i="1"/>
  <c r="M129" i="1"/>
  <c r="M158" i="1"/>
  <c r="M175" i="1"/>
  <c r="M181" i="1"/>
  <c r="M18" i="1"/>
  <c r="M91" i="1"/>
  <c r="M31" i="1"/>
  <c r="M198" i="1"/>
  <c r="M52" i="1"/>
  <c r="M132" i="1"/>
  <c r="M55" i="1"/>
  <c r="T196" i="1"/>
  <c r="F107" i="1" l="1"/>
  <c r="E107" i="1"/>
  <c r="F189" i="1"/>
  <c r="E189" i="1"/>
  <c r="E183" i="1"/>
  <c r="F183" i="1"/>
  <c r="F49" i="1"/>
  <c r="E49" i="1"/>
  <c r="I52" i="1" l="1"/>
  <c r="P26" i="1"/>
  <c r="P62" i="1" s="1"/>
  <c r="K12" i="1" l="1"/>
  <c r="K50" i="1"/>
  <c r="K26" i="1"/>
  <c r="K62" i="1" l="1"/>
  <c r="K120" i="1"/>
  <c r="K80" i="1"/>
  <c r="K184" i="1"/>
  <c r="K190" i="1"/>
  <c r="K108" i="1"/>
  <c r="K126" i="1" l="1"/>
  <c r="K68" i="1"/>
  <c r="K71" i="1" l="1"/>
  <c r="T20" i="1"/>
  <c r="O105" i="1"/>
  <c r="N28" i="1"/>
  <c r="F28" i="1" s="1"/>
  <c r="N105" i="1"/>
  <c r="F105" i="1" s="1"/>
  <c r="N33" i="1"/>
  <c r="F33" i="1" s="1"/>
  <c r="H146" i="1"/>
  <c r="I146" i="1"/>
  <c r="J146" i="1"/>
  <c r="P23" i="1"/>
  <c r="P175" i="1"/>
  <c r="P36" i="1"/>
  <c r="P77" i="1"/>
  <c r="P80" i="1" s="1"/>
  <c r="P47" i="1"/>
  <c r="T144" i="1"/>
  <c r="T153" i="1"/>
  <c r="T80" i="1"/>
  <c r="O26" i="1"/>
  <c r="U196" i="1"/>
  <c r="K129" i="1" l="1"/>
  <c r="K100" i="1"/>
  <c r="H94" i="1"/>
  <c r="J56" i="1"/>
  <c r="I164" i="1"/>
  <c r="I181" i="1"/>
  <c r="P178" i="1"/>
  <c r="P181" i="1"/>
  <c r="P85" i="1"/>
  <c r="P196" i="1"/>
  <c r="P167" i="1"/>
  <c r="P164" i="1"/>
  <c r="P161" i="1"/>
  <c r="P153" i="1"/>
  <c r="P150" i="1"/>
  <c r="P42" i="1"/>
  <c r="P39" i="1"/>
  <c r="P110" i="1"/>
  <c r="N192" i="1"/>
  <c r="O192" i="1"/>
  <c r="N195" i="1"/>
  <c r="N198" i="1"/>
  <c r="N82" i="1"/>
  <c r="F82" i="1" s="1"/>
  <c r="O155" i="1"/>
  <c r="F155" i="1" s="1"/>
  <c r="O44" i="1"/>
  <c r="F44" i="1" s="1"/>
  <c r="O169" i="1"/>
  <c r="F169" i="1" s="1"/>
  <c r="O181" i="1"/>
  <c r="O178" i="1"/>
  <c r="T167" i="1"/>
  <c r="T164" i="1"/>
  <c r="N164" i="1"/>
  <c r="N80" i="1"/>
  <c r="T42" i="1"/>
  <c r="T39" i="1"/>
  <c r="N26" i="1"/>
  <c r="N94" i="1"/>
  <c r="N91" i="1"/>
  <c r="N153" i="1"/>
  <c r="N42" i="1"/>
  <c r="N39" i="1"/>
  <c r="N181" i="1"/>
  <c r="N178" i="1"/>
  <c r="H181" i="1" l="1"/>
  <c r="H56" i="1"/>
  <c r="H153" i="1"/>
  <c r="K9" i="1"/>
  <c r="K52" i="1"/>
  <c r="H138" i="1"/>
  <c r="H164" i="1"/>
  <c r="I153" i="1"/>
  <c r="I167" i="1"/>
  <c r="J158" i="1"/>
  <c r="I138" i="1"/>
  <c r="I94" i="1"/>
  <c r="H158" i="1"/>
  <c r="H167" i="1"/>
  <c r="P198" i="1"/>
  <c r="P192" i="1"/>
  <c r="K195" i="1" l="1"/>
  <c r="K58" i="1"/>
  <c r="K192" i="1"/>
  <c r="K55" i="1"/>
  <c r="K198" i="1"/>
  <c r="K146" i="1"/>
  <c r="K110" i="1"/>
  <c r="K31" i="1"/>
  <c r="K172" i="1"/>
  <c r="K117" i="1"/>
  <c r="K175" i="1"/>
  <c r="K150" i="1"/>
  <c r="K88" i="1"/>
  <c r="K153" i="1"/>
  <c r="K123" i="1"/>
  <c r="K42" i="1"/>
  <c r="K135" i="1"/>
  <c r="K91" i="1"/>
  <c r="K187" i="1"/>
  <c r="K94" i="1"/>
  <c r="K47" i="1"/>
  <c r="K164" i="1"/>
  <c r="K65" i="1"/>
  <c r="K18" i="1"/>
  <c r="K141" i="1"/>
  <c r="K23" i="1"/>
  <c r="K181" i="1"/>
  <c r="K114" i="1"/>
  <c r="K15" i="1"/>
  <c r="K161" i="1"/>
  <c r="K85" i="1"/>
  <c r="K103" i="1"/>
  <c r="K132" i="1"/>
  <c r="K39" i="1"/>
  <c r="K178" i="1"/>
  <c r="K77" i="1"/>
  <c r="K138" i="1"/>
  <c r="K158" i="1"/>
  <c r="K167" i="1"/>
  <c r="K74" i="1"/>
  <c r="K36" i="1"/>
  <c r="K97" i="1"/>
  <c r="K144" i="1"/>
  <c r="I110" i="1"/>
  <c r="F58" i="1" l="1"/>
  <c r="E58" i="1"/>
  <c r="F55" i="1"/>
  <c r="E55" i="1"/>
  <c r="F195" i="1"/>
  <c r="E195" i="1"/>
  <c r="F146" i="1"/>
  <c r="E146" i="1"/>
  <c r="H52" i="1"/>
  <c r="H110" i="1"/>
  <c r="I198" i="1"/>
  <c r="I192" i="1"/>
  <c r="F110" i="1" l="1"/>
  <c r="E110" i="1"/>
  <c r="F52" i="1"/>
  <c r="E52" i="1"/>
  <c r="H198" i="1"/>
  <c r="H192" i="1"/>
  <c r="F198" i="1" l="1"/>
  <c r="E198" i="1"/>
  <c r="E192" i="1"/>
  <c r="F192" i="1"/>
  <c r="S9" i="1" l="1"/>
  <c r="E9" i="1" s="1"/>
  <c r="E7" i="1" s="1"/>
  <c r="AC7" i="1" s="1"/>
  <c r="S199" i="1" l="1"/>
  <c r="S196" i="1"/>
  <c r="S193" i="1"/>
  <c r="S184" i="1"/>
  <c r="S175" i="1"/>
  <c r="S187" i="1"/>
  <c r="S158" i="1"/>
  <c r="S123" i="1"/>
  <c r="S94" i="1"/>
  <c r="S59" i="1"/>
  <c r="S100" i="1"/>
  <c r="S23" i="1"/>
  <c r="S132" i="1"/>
  <c r="S88" i="1"/>
  <c r="S36" i="1"/>
  <c r="S161" i="1"/>
  <c r="S147" i="1"/>
  <c r="S129" i="1"/>
  <c r="S120" i="1"/>
  <c r="S111" i="1"/>
  <c r="S97" i="1"/>
  <c r="S85" i="1"/>
  <c r="S172" i="1"/>
  <c r="S144" i="1"/>
  <c r="S114" i="1"/>
  <c r="S74" i="1"/>
  <c r="S26" i="1"/>
  <c r="S91" i="1"/>
  <c r="S65" i="1"/>
  <c r="S190" i="1"/>
  <c r="S150" i="1"/>
  <c r="S68" i="1"/>
  <c r="S12" i="1"/>
  <c r="S71" i="1"/>
  <c r="S50" i="1"/>
  <c r="S47" i="1"/>
  <c r="S31" i="1"/>
  <c r="S18" i="1"/>
  <c r="S138" i="1"/>
  <c r="S80" i="1"/>
  <c r="S42" i="1"/>
  <c r="S15" i="1"/>
  <c r="S77" i="1"/>
  <c r="S39" i="1"/>
  <c r="S178" i="1"/>
  <c r="S126" i="1"/>
  <c r="S103" i="1"/>
  <c r="S53" i="1"/>
  <c r="S181" i="1"/>
  <c r="S167" i="1"/>
  <c r="S153" i="1"/>
  <c r="S141" i="1"/>
  <c r="S135" i="1"/>
  <c r="S117" i="1"/>
  <c r="S56" i="1"/>
  <c r="S164" i="1"/>
  <c r="S108" i="1"/>
  <c r="S62" i="1"/>
  <c r="F9" i="1"/>
  <c r="F7" i="1" s="1"/>
  <c r="AD7" i="1" s="1"/>
  <c r="F199" i="1" l="1"/>
  <c r="F197" i="1" s="1"/>
  <c r="E199" i="1"/>
  <c r="E197" i="1" s="1"/>
  <c r="F123" i="1"/>
  <c r="F121" i="1" s="1"/>
  <c r="AD121" i="1" s="1"/>
  <c r="E123" i="1"/>
  <c r="E121" i="1" s="1"/>
  <c r="AC121" i="1" s="1"/>
  <c r="E53" i="1"/>
  <c r="E51" i="1" s="1"/>
  <c r="AC51" i="1" s="1"/>
  <c r="F53" i="1"/>
  <c r="F51" i="1" s="1"/>
  <c r="AD51" i="1" s="1"/>
  <c r="E144" i="1"/>
  <c r="E142" i="1" s="1"/>
  <c r="AC142" i="1" s="1"/>
  <c r="F144" i="1"/>
  <c r="F142" i="1" s="1"/>
  <c r="AD142" i="1" s="1"/>
  <c r="F50" i="1"/>
  <c r="F48" i="1" s="1"/>
  <c r="AD48" i="1" s="1"/>
  <c r="E50" i="1"/>
  <c r="E48" i="1" s="1"/>
  <c r="AC48" i="1" s="1"/>
  <c r="F126" i="1"/>
  <c r="F124" i="1" s="1"/>
  <c r="AD124" i="1" s="1"/>
  <c r="E126" i="1"/>
  <c r="E124" i="1" s="1"/>
  <c r="AC124" i="1" s="1"/>
  <c r="F71" i="1"/>
  <c r="F69" i="1" s="1"/>
  <c r="AD69" i="1" s="1"/>
  <c r="E71" i="1"/>
  <c r="E69" i="1" s="1"/>
  <c r="AC69" i="1" s="1"/>
  <c r="E108" i="1"/>
  <c r="E106" i="1" s="1"/>
  <c r="AC106" i="1" s="1"/>
  <c r="F108" i="1"/>
  <c r="F106" i="1" s="1"/>
  <c r="AD106" i="1" s="1"/>
  <c r="F97" i="1"/>
  <c r="F95" i="1" s="1"/>
  <c r="AD95" i="1" s="1"/>
  <c r="E97" i="1"/>
  <c r="E95" i="1" s="1"/>
  <c r="AC95" i="1" s="1"/>
  <c r="F68" i="1"/>
  <c r="F66" i="1" s="1"/>
  <c r="AD66" i="1" s="1"/>
  <c r="E68" i="1"/>
  <c r="E66" i="1" s="1"/>
  <c r="AC66" i="1" s="1"/>
  <c r="F158" i="1"/>
  <c r="F156" i="1" s="1"/>
  <c r="AD156" i="1" s="1"/>
  <c r="E158" i="1"/>
  <c r="E156" i="1" s="1"/>
  <c r="AC156" i="1" s="1"/>
  <c r="E190" i="1"/>
  <c r="E188" i="1" s="1"/>
  <c r="AC188" i="1" s="1"/>
  <c r="F190" i="1"/>
  <c r="F188" i="1" s="1"/>
  <c r="AD188" i="1" s="1"/>
  <c r="E135" i="1"/>
  <c r="E133" i="1" s="1"/>
  <c r="AC133" i="1" s="1"/>
  <c r="F135" i="1"/>
  <c r="F133" i="1" s="1"/>
  <c r="AD133" i="1" s="1"/>
  <c r="E36" i="1"/>
  <c r="E34" i="1" s="1"/>
  <c r="AC34" i="1" s="1"/>
  <c r="F36" i="1"/>
  <c r="F34" i="1" s="1"/>
  <c r="AD34" i="1" s="1"/>
  <c r="F172" i="1"/>
  <c r="F170" i="1" s="1"/>
  <c r="AD170" i="1" s="1"/>
  <c r="E172" i="1"/>
  <c r="E170" i="1" s="1"/>
  <c r="AC170" i="1" s="1"/>
  <c r="F85" i="1"/>
  <c r="F83" i="1" s="1"/>
  <c r="AD83" i="1" s="1"/>
  <c r="E85" i="1"/>
  <c r="E83" i="1" s="1"/>
  <c r="AC83" i="1" s="1"/>
  <c r="E94" i="1"/>
  <c r="E92" i="1" s="1"/>
  <c r="AC92" i="1" s="1"/>
  <c r="F94" i="1"/>
  <c r="F92" i="1" s="1"/>
  <c r="AD92" i="1" s="1"/>
  <c r="E39" i="1"/>
  <c r="E37" i="1" s="1"/>
  <c r="AC37" i="1" s="1"/>
  <c r="F39" i="1"/>
  <c r="F37" i="1" s="1"/>
  <c r="AD37" i="1" s="1"/>
  <c r="F56" i="1"/>
  <c r="F54" i="1" s="1"/>
  <c r="AD54" i="1" s="1"/>
  <c r="E56" i="1"/>
  <c r="E54" i="1" s="1"/>
  <c r="AC54" i="1" s="1"/>
  <c r="F150" i="1"/>
  <c r="F148" i="1" s="1"/>
  <c r="AD148" i="1" s="1"/>
  <c r="E150" i="1"/>
  <c r="E148" i="1" s="1"/>
  <c r="AC148" i="1" s="1"/>
  <c r="E15" i="1"/>
  <c r="E13" i="1" s="1"/>
  <c r="AC13" i="1" s="1"/>
  <c r="F15" i="1"/>
  <c r="F13" i="1" s="1"/>
  <c r="AD13" i="1" s="1"/>
  <c r="F187" i="1"/>
  <c r="F185" i="1" s="1"/>
  <c r="AD185" i="1" s="1"/>
  <c r="E187" i="1"/>
  <c r="E185" i="1" s="1"/>
  <c r="AC185" i="1" s="1"/>
  <c r="F65" i="1"/>
  <c r="F63" i="1" s="1"/>
  <c r="AD63" i="1" s="1"/>
  <c r="E65" i="1"/>
  <c r="E63" i="1" s="1"/>
  <c r="AC63" i="1" s="1"/>
  <c r="F147" i="1"/>
  <c r="F145" i="1" s="1"/>
  <c r="AD145" i="1" s="1"/>
  <c r="E147" i="1"/>
  <c r="E145" i="1" s="1"/>
  <c r="AC145" i="1" s="1"/>
  <c r="F141" i="1"/>
  <c r="F139" i="1" s="1"/>
  <c r="AD139" i="1" s="1"/>
  <c r="E141" i="1"/>
  <c r="E139" i="1" s="1"/>
  <c r="AC139" i="1" s="1"/>
  <c r="F91" i="1"/>
  <c r="F89" i="1" s="1"/>
  <c r="AD89" i="1" s="1"/>
  <c r="E91" i="1"/>
  <c r="E89" i="1" s="1"/>
  <c r="AC89" i="1" s="1"/>
  <c r="F161" i="1"/>
  <c r="F159" i="1" s="1"/>
  <c r="AD159" i="1" s="1"/>
  <c r="E161" i="1"/>
  <c r="E159" i="1" s="1"/>
  <c r="AC159" i="1" s="1"/>
  <c r="E153" i="1"/>
  <c r="E151" i="1" s="1"/>
  <c r="AC151" i="1" s="1"/>
  <c r="F153" i="1"/>
  <c r="F151" i="1" s="1"/>
  <c r="AD151" i="1" s="1"/>
  <c r="F26" i="1"/>
  <c r="F24" i="1" s="1"/>
  <c r="AD24" i="1" s="1"/>
  <c r="E26" i="1"/>
  <c r="E24" i="1" s="1"/>
  <c r="AC24" i="1" s="1"/>
  <c r="E74" i="1"/>
  <c r="E72" i="1" s="1"/>
  <c r="AC72" i="1" s="1"/>
  <c r="F74" i="1"/>
  <c r="F72" i="1" s="1"/>
  <c r="AD72" i="1" s="1"/>
  <c r="F196" i="1"/>
  <c r="F194" i="1" s="1"/>
  <c r="AD194" i="1" s="1"/>
  <c r="E196" i="1"/>
  <c r="E194" i="1" s="1"/>
  <c r="AC194" i="1" s="1"/>
  <c r="F47" i="1"/>
  <c r="F45" i="1" s="1"/>
  <c r="AD45" i="1" s="1"/>
  <c r="E47" i="1"/>
  <c r="E45" i="1" s="1"/>
  <c r="AC45" i="1" s="1"/>
  <c r="F23" i="1"/>
  <c r="F21" i="1" s="1"/>
  <c r="AD21" i="1" s="1"/>
  <c r="E23" i="1"/>
  <c r="E21" i="1" s="1"/>
  <c r="AC21" i="1" s="1"/>
  <c r="E62" i="1"/>
  <c r="E60" i="1" s="1"/>
  <c r="AC60" i="1" s="1"/>
  <c r="F62" i="1"/>
  <c r="F60" i="1" s="1"/>
  <c r="AD60" i="1" s="1"/>
  <c r="F59" i="1"/>
  <c r="F57" i="1" s="1"/>
  <c r="AD57" i="1" s="1"/>
  <c r="E59" i="1"/>
  <c r="E57" i="1" s="1"/>
  <c r="AC57" i="1" s="1"/>
  <c r="F178" i="1"/>
  <c r="F176" i="1" s="1"/>
  <c r="AD176" i="1" s="1"/>
  <c r="E178" i="1"/>
  <c r="E176" i="1" s="1"/>
  <c r="AC176" i="1" s="1"/>
  <c r="E12" i="1"/>
  <c r="E10" i="1" s="1"/>
  <c r="AC10" i="1" s="1"/>
  <c r="F12" i="1"/>
  <c r="F10" i="1" s="1"/>
  <c r="AD10" i="1" s="1"/>
  <c r="E164" i="1"/>
  <c r="E162" i="1" s="1"/>
  <c r="AC162" i="1" s="1"/>
  <c r="F164" i="1"/>
  <c r="F162" i="1" s="1"/>
  <c r="AD162" i="1" s="1"/>
  <c r="F111" i="1"/>
  <c r="F109" i="1" s="1"/>
  <c r="AD109" i="1" s="1"/>
  <c r="E111" i="1"/>
  <c r="E109" i="1" s="1"/>
  <c r="AC109" i="1" s="1"/>
  <c r="E77" i="1"/>
  <c r="E75" i="1" s="1"/>
  <c r="AC75" i="1" s="1"/>
  <c r="F77" i="1"/>
  <c r="F75" i="1" s="1"/>
  <c r="AD75" i="1" s="1"/>
  <c r="E120" i="1"/>
  <c r="E118" i="1" s="1"/>
  <c r="AC118" i="1" s="1"/>
  <c r="F120" i="1"/>
  <c r="F118" i="1" s="1"/>
  <c r="AD118" i="1" s="1"/>
  <c r="F129" i="1"/>
  <c r="F127" i="1" s="1"/>
  <c r="AD127" i="1" s="1"/>
  <c r="E129" i="1"/>
  <c r="E127" i="1" s="1"/>
  <c r="AC127" i="1" s="1"/>
  <c r="E42" i="1"/>
  <c r="E40" i="1" s="1"/>
  <c r="AC40" i="1" s="1"/>
  <c r="F42" i="1"/>
  <c r="F40" i="1" s="1"/>
  <c r="AD40" i="1" s="1"/>
  <c r="E175" i="1"/>
  <c r="E173" i="1" s="1"/>
  <c r="AC173" i="1" s="1"/>
  <c r="F175" i="1"/>
  <c r="F173" i="1" s="1"/>
  <c r="AD173" i="1" s="1"/>
  <c r="F80" i="1"/>
  <c r="F78" i="1" s="1"/>
  <c r="AD78" i="1" s="1"/>
  <c r="E80" i="1"/>
  <c r="E78" i="1" s="1"/>
  <c r="AC78" i="1" s="1"/>
  <c r="F184" i="1"/>
  <c r="F182" i="1" s="1"/>
  <c r="AD182" i="1" s="1"/>
  <c r="E184" i="1"/>
  <c r="E182" i="1" s="1"/>
  <c r="AC182" i="1" s="1"/>
  <c r="E138" i="1"/>
  <c r="E136" i="1" s="1"/>
  <c r="AC136" i="1" s="1"/>
  <c r="F138" i="1"/>
  <c r="F136" i="1" s="1"/>
  <c r="AD136" i="1" s="1"/>
  <c r="F193" i="1"/>
  <c r="F191" i="1" s="1"/>
  <c r="AD191" i="1" s="1"/>
  <c r="E193" i="1"/>
  <c r="E191" i="1" s="1"/>
  <c r="AC191" i="1" s="1"/>
  <c r="F167" i="1"/>
  <c r="F165" i="1" s="1"/>
  <c r="AD165" i="1" s="1"/>
  <c r="E167" i="1"/>
  <c r="E165" i="1" s="1"/>
  <c r="AC165" i="1" s="1"/>
  <c r="E18" i="1"/>
  <c r="E16" i="1" s="1"/>
  <c r="AC16" i="1" s="1"/>
  <c r="F18" i="1"/>
  <c r="F16" i="1" s="1"/>
  <c r="AD16" i="1" s="1"/>
  <c r="E88" i="1"/>
  <c r="E86" i="1" s="1"/>
  <c r="AC86" i="1" s="1"/>
  <c r="F88" i="1"/>
  <c r="F86" i="1" s="1"/>
  <c r="AD86" i="1" s="1"/>
  <c r="F181" i="1"/>
  <c r="F179" i="1" s="1"/>
  <c r="AD179" i="1" s="1"/>
  <c r="E181" i="1"/>
  <c r="E179" i="1" s="1"/>
  <c r="AC179" i="1" s="1"/>
  <c r="F31" i="1"/>
  <c r="F29" i="1" s="1"/>
  <c r="AD29" i="1" s="1"/>
  <c r="E31" i="1"/>
  <c r="E29" i="1" s="1"/>
  <c r="AC29" i="1" s="1"/>
  <c r="F114" i="1"/>
  <c r="F112" i="1" s="1"/>
  <c r="AD112" i="1" s="1"/>
  <c r="E114" i="1"/>
  <c r="E112" i="1" s="1"/>
  <c r="AC112" i="1" s="1"/>
  <c r="F132" i="1"/>
  <c r="F130" i="1" s="1"/>
  <c r="AD130" i="1" s="1"/>
  <c r="E132" i="1"/>
  <c r="E130" i="1" s="1"/>
  <c r="AC130" i="1" s="1"/>
  <c r="AD197" i="1"/>
  <c r="AC197" i="1"/>
  <c r="P117" i="1" l="1"/>
  <c r="E117" i="1" s="1"/>
  <c r="E115" i="1" s="1"/>
  <c r="AC115" i="1" s="1"/>
  <c r="E103" i="1"/>
  <c r="E101" i="1" s="1"/>
  <c r="AC101" i="1" s="1"/>
  <c r="F103" i="1"/>
  <c r="F101" i="1" s="1"/>
  <c r="AD101" i="1" s="1"/>
  <c r="P100" i="1"/>
  <c r="E100" i="1" s="1"/>
  <c r="E98" i="1" s="1"/>
  <c r="AC98" i="1" s="1"/>
  <c r="F100" i="1"/>
  <c r="F98" i="1" s="1"/>
  <c r="AD98" i="1" s="1"/>
  <c r="F117" i="1" l="1"/>
  <c r="F115" i="1" s="1"/>
  <c r="AD115" i="1" s="1"/>
</calcChain>
</file>

<file path=xl/sharedStrings.xml><?xml version="1.0" encoding="utf-8"?>
<sst xmlns="http://schemas.openxmlformats.org/spreadsheetml/2006/main" count="1388" uniqueCount="177">
  <si>
    <t>PREPARED BY:</t>
  </si>
  <si>
    <t xml:space="preserve"> PER 1,000 OF TAXABLE VALUATION</t>
  </si>
  <si>
    <t>SAGINAW CO. EQUALIZATION DEPT.</t>
  </si>
  <si>
    <t>UNIT</t>
  </si>
  <si>
    <t>STATE</t>
  </si>
  <si>
    <t>LOCAL SCHOOL</t>
  </si>
  <si>
    <t>INTERMEDIATE</t>
  </si>
  <si>
    <t>DELTA</t>
  </si>
  <si>
    <t>LOCAL</t>
  </si>
  <si>
    <t>SAGINAW</t>
  </si>
  <si>
    <t>ED.</t>
  </si>
  <si>
    <t>SINKING</t>
  </si>
  <si>
    <t>SCHOOLS</t>
  </si>
  <si>
    <t>VOTED</t>
  </si>
  <si>
    <t>LIBRARY</t>
  </si>
  <si>
    <t>COUNTY</t>
  </si>
  <si>
    <t>NO.</t>
  </si>
  <si>
    <t>TAX</t>
  </si>
  <si>
    <t>DEBT</t>
  </si>
  <si>
    <t>FUND</t>
  </si>
  <si>
    <t>OTHER</t>
  </si>
  <si>
    <t>OPER.</t>
  </si>
  <si>
    <t xml:space="preserve"> VOTED</t>
  </si>
  <si>
    <t xml:space="preserve"> 2024 CERTIFIED TAX RATES IN SAGINAW COUNTY</t>
  </si>
  <si>
    <t>GOV</t>
  </si>
  <si>
    <t>CODE</t>
  </si>
  <si>
    <t>ALBEE</t>
  </si>
  <si>
    <t>CHESANING</t>
  </si>
  <si>
    <t>73110</t>
  </si>
  <si>
    <t xml:space="preserve"> </t>
  </si>
  <si>
    <t>BIRCH RUN</t>
  </si>
  <si>
    <t>73170</t>
  </si>
  <si>
    <t>FRANKENMUTH</t>
  </si>
  <si>
    <t>73190</t>
  </si>
  <si>
    <t>CLIO</t>
  </si>
  <si>
    <t>25150</t>
  </si>
  <si>
    <t>BLUMFIELD</t>
  </si>
  <si>
    <t>REESE</t>
  </si>
  <si>
    <t>79110</t>
  </si>
  <si>
    <t>BRADY</t>
  </si>
  <si>
    <t>BRANT</t>
  </si>
  <si>
    <t>MERRILL</t>
  </si>
  <si>
    <t>73230</t>
  </si>
  <si>
    <t>ST. CHARLES</t>
  </si>
  <si>
    <t>73240</t>
  </si>
  <si>
    <t>BRIDGEPORT</t>
  </si>
  <si>
    <t>73180</t>
  </si>
  <si>
    <t>BUENA VISTA</t>
  </si>
  <si>
    <t>SAGINAW CITY</t>
  </si>
  <si>
    <t>BAY CITY</t>
  </si>
  <si>
    <t>09010</t>
  </si>
  <si>
    <t>CARROLLTON</t>
  </si>
  <si>
    <t>73030</t>
  </si>
  <si>
    <t>CHAPIN</t>
  </si>
  <si>
    <t>ASHLEY</t>
  </si>
  <si>
    <t>29020</t>
  </si>
  <si>
    <t>OVID ELSIE</t>
  </si>
  <si>
    <t>19120</t>
  </si>
  <si>
    <t>NEW LOTHROP</t>
  </si>
  <si>
    <t>78070</t>
  </si>
  <si>
    <t>FREMONT</t>
  </si>
  <si>
    <t>HEMLOCK</t>
  </si>
  <si>
    <t>73210</t>
  </si>
  <si>
    <t>JAMES</t>
  </si>
  <si>
    <t>SWAN VALLEY</t>
  </si>
  <si>
    <t>73255</t>
  </si>
  <si>
    <t>JONESFIELD</t>
  </si>
  <si>
    <t>BRECKENRIDGE</t>
  </si>
  <si>
    <t>29040</t>
  </si>
  <si>
    <t>KOCHVILLE</t>
  </si>
  <si>
    <t>FREELAND</t>
  </si>
  <si>
    <t>73200</t>
  </si>
  <si>
    <t>73010</t>
  </si>
  <si>
    <t>LAKEFIELD</t>
  </si>
  <si>
    <t>MAPLE GROVE</t>
  </si>
  <si>
    <t>MONTROSE</t>
  </si>
  <si>
    <t>25260</t>
  </si>
  <si>
    <t>MARION</t>
  </si>
  <si>
    <t>CHES/ASH DEBT</t>
  </si>
  <si>
    <t>RICHLAND</t>
  </si>
  <si>
    <t>SAGINAW TWP.</t>
  </si>
  <si>
    <t>73040</t>
  </si>
  <si>
    <t>SPAULDING</t>
  </si>
  <si>
    <t>SWAN CREEK</t>
  </si>
  <si>
    <t>TAYMOUTH</t>
  </si>
  <si>
    <t>THOMAS</t>
  </si>
  <si>
    <t>TITTABAWASSEE</t>
  </si>
  <si>
    <t>ZILWAUKEE</t>
  </si>
  <si>
    <t>OAKLEY</t>
  </si>
  <si>
    <t>TWP</t>
  </si>
  <si>
    <t>SPECIAL</t>
  </si>
  <si>
    <t>ASSESSMENT</t>
  </si>
  <si>
    <t>CITY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</si>
  <si>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</si>
  <si>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</si>
  <si>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</si>
  <si>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</si>
  <si>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</si>
  <si>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</si>
  <si>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</si>
  <si>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</si>
  <si>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</si>
  <si>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</si>
  <si>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</si>
  <si>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</si>
  <si>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</si>
  <si>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</si>
  <si>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</si>
  <si>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</si>
  <si>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</si>
  <si>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</si>
  <si>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</si>
  <si>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</si>
  <si>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</si>
  <si>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</si>
  <si>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</si>
  <si>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</si>
  <si>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</si>
  <si>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</si>
  <si>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</si>
  <si>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03</t>
  </si>
  <si>
    <t>90</t>
  </si>
  <si>
    <t>05V</t>
  </si>
  <si>
    <t>13V</t>
  </si>
  <si>
    <t>17V</t>
  </si>
  <si>
    <t>07V</t>
  </si>
  <si>
    <t>06V</t>
  </si>
  <si>
    <t>02</t>
  </si>
  <si>
    <t>SCHOOL DISTRICT</t>
  </si>
  <si>
    <t>Summer Rate</t>
  </si>
  <si>
    <t>Winter Rate</t>
  </si>
  <si>
    <t>TOTAL</t>
  </si>
  <si>
    <t>NON-P.R.E.</t>
  </si>
  <si>
    <t>P.R.E.</t>
  </si>
  <si>
    <t>NAME</t>
  </si>
  <si>
    <t>TOTAL UNIT</t>
  </si>
  <si>
    <t>NON P.R.E.</t>
  </si>
  <si>
    <t>ADD</t>
  </si>
  <si>
    <t>Real Prop Only</t>
  </si>
  <si>
    <t>Police/Fire</t>
  </si>
  <si>
    <t>1 mil or 2 mils</t>
  </si>
  <si>
    <t>MILLAGE</t>
  </si>
  <si>
    <t>DDA Prop Only</t>
  </si>
  <si>
    <t>DDA (Winter)</t>
  </si>
  <si>
    <t>Fire (Winter)</t>
  </si>
  <si>
    <t>DDA (Summer)</t>
  </si>
  <si>
    <t>Summer Levy</t>
  </si>
  <si>
    <t>Winter Levy</t>
  </si>
  <si>
    <t>Village Levy</t>
  </si>
  <si>
    <t>26V</t>
  </si>
  <si>
    <t>24V</t>
  </si>
  <si>
    <t>08V</t>
  </si>
  <si>
    <t>ALLOC</t>
  </si>
  <si>
    <t>OPER</t>
  </si>
  <si>
    <t>VILLAGE</t>
  </si>
  <si>
    <t>Mill Rates for Entry in Assessing</t>
  </si>
  <si>
    <t>For Change Notices</t>
  </si>
  <si>
    <t>NOTE</t>
  </si>
  <si>
    <t>includes specials</t>
  </si>
  <si>
    <t>includes Specials</t>
  </si>
  <si>
    <t>Specials not incl.</t>
  </si>
  <si>
    <t>(MINUS RZ &amp; DVE)</t>
  </si>
  <si>
    <t>TV Ad Valorem</t>
  </si>
  <si>
    <t>TAXING UNIT</t>
  </si>
  <si>
    <t>Rates &amp; TV's are pulled from 2024 L-4029 &amp; 4034 Calculations</t>
  </si>
  <si>
    <t>TV Ad Valorem (ALL)</t>
  </si>
  <si>
    <t>TV Ad VaL (NON-PRE))</t>
  </si>
  <si>
    <t>Police/Fire Real</t>
  </si>
  <si>
    <r>
      <t xml:space="preserve">Police/Fire Real </t>
    </r>
    <r>
      <rPr>
        <sz val="11"/>
        <color rgb="FF0000FF"/>
        <rFont val="Arial Narrow"/>
        <family val="2"/>
      </rPr>
      <t>2.0000</t>
    </r>
    <r>
      <rPr>
        <sz val="11"/>
        <rFont val="Arial Narrow"/>
        <family val="2"/>
      </rPr>
      <t xml:space="preserve"> (Summer)</t>
    </r>
  </si>
  <si>
    <r>
      <rPr>
        <sz val="11"/>
        <color rgb="FF0000FF"/>
        <rFont val="Arial Narrow"/>
        <family val="2"/>
      </rPr>
      <t>5.5000</t>
    </r>
    <r>
      <rPr>
        <sz val="11"/>
        <rFont val="Arial Narrow"/>
        <family val="2"/>
      </rPr>
      <t xml:space="preserve"> (Winter)</t>
    </r>
  </si>
  <si>
    <r>
      <rPr>
        <sz val="11"/>
        <color rgb="FF0000FF"/>
        <rFont val="Arial Narrow"/>
        <family val="2"/>
      </rPr>
      <t xml:space="preserve"> 2.0000</t>
    </r>
    <r>
      <rPr>
        <sz val="11"/>
        <rFont val="Arial Narrow"/>
        <family val="2"/>
      </rPr>
      <t xml:space="preserve"> (Summer)</t>
    </r>
  </si>
  <si>
    <t>ALL</t>
  </si>
  <si>
    <t>DISTRICTS</t>
  </si>
  <si>
    <t>(ALL PROPERTIES)</t>
  </si>
  <si>
    <t>STARS (All Property)</t>
  </si>
  <si>
    <r>
      <t>DDA Prop Only (Summer)</t>
    </r>
    <r>
      <rPr>
        <sz val="8"/>
        <color rgb="FF0000FF"/>
        <rFont val="Arial Narrow"/>
        <family val="2"/>
      </rPr>
      <t xml:space="preserve"> 2.0000</t>
    </r>
  </si>
  <si>
    <t>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</si>
</sst>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0.00000000"/>
    <numFmt numFmtId="167" formatCode="_(* #,##0.0000_);_(* \(#,##0.0000\);_(* &quot;-&quot;??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u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0000FF"/>
      <name val="Arial Narrow"/>
      <family val="2"/>
    </font>
    <font>
      <i/>
      <sz val="11"/>
      <name val="Arial"/>
      <family val="2"/>
    </font>
    <font>
      <sz val="8"/>
      <name val="Aptos Narrow"/>
      <family val="2"/>
      <scheme val="minor"/>
    </font>
    <font>
      <i/>
      <sz val="11"/>
      <name val="Arial Narrow"/>
      <family val="2"/>
    </font>
    <font>
      <u/>
      <sz val="11"/>
      <name val="Arial"/>
      <family val="2"/>
    </font>
    <font>
      <sz val="11"/>
      <color rgb="FF0000FF"/>
      <name val="Arial"/>
      <family val="2"/>
    </font>
    <font>
      <u/>
      <sz val="11"/>
      <color rgb="FFFF000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1"/>
      <name val="Arial Black"/>
      <family val="2"/>
    </font>
    <font>
      <sz val="10"/>
      <color rgb="FF0000FF"/>
      <name val="Aptos Narrow"/>
      <family val="2"/>
    </font>
    <font>
      <sz val="8"/>
      <name val="Arial Narrow"/>
      <family val="2"/>
    </font>
    <font>
      <sz val="8"/>
      <color rgb="FF0000FF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7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3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49" fontId="4" fillId="0" borderId="4" xfId="0" applyNumberFormat="1" applyFont="1" applyBorder="1" applyAlignment="1">
      <alignment horizontal="left"/>
    </xf>
    <xf numFmtId="165" fontId="5" fillId="0" borderId="10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6" fillId="0" borderId="0" xfId="0" applyNumberFormat="1" applyFont="1"/>
    <xf numFmtId="0" fontId="6" fillId="0" borderId="0" xfId="0" applyFont="1"/>
    <xf numFmtId="49" fontId="5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65" fontId="5" fillId="0" borderId="11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49" fontId="5" fillId="0" borderId="7" xfId="0" applyNumberFormat="1" applyFont="1" applyBorder="1" applyAlignment="1">
      <alignment horizontal="left"/>
    </xf>
    <xf numFmtId="165" fontId="5" fillId="3" borderId="11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left"/>
    </xf>
    <xf numFmtId="165" fontId="5" fillId="4" borderId="12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left"/>
    </xf>
    <xf numFmtId="165" fontId="5" fillId="4" borderId="10" xfId="0" applyNumberFormat="1" applyFont="1" applyFill="1" applyBorder="1" applyAlignment="1">
      <alignment horizontal="center"/>
    </xf>
    <xf numFmtId="165" fontId="5" fillId="4" borderId="1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165" fontId="5" fillId="3" borderId="10" xfId="0" applyNumberFormat="1" applyFont="1" applyFill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5" fillId="0" borderId="10" xfId="1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/>
    </xf>
    <xf numFmtId="165" fontId="5" fillId="9" borderId="10" xfId="0" applyNumberFormat="1" applyFont="1" applyFill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49" fontId="8" fillId="9" borderId="3" xfId="0" applyNumberFormat="1" applyFont="1" applyFill="1" applyBorder="1" applyAlignment="1">
      <alignment vertical="center"/>
    </xf>
    <xf numFmtId="49" fontId="8" fillId="9" borderId="8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Continuous"/>
    </xf>
    <xf numFmtId="166" fontId="3" fillId="0" borderId="0" xfId="0" applyNumberFormat="1" applyFont="1" applyAlignment="1">
      <alignment horizontal="centerContinuous"/>
    </xf>
    <xf numFmtId="166" fontId="2" fillId="7" borderId="10" xfId="0" applyNumberFormat="1" applyFont="1" applyFill="1" applyBorder="1" applyAlignment="1">
      <alignment horizontal="center"/>
    </xf>
    <xf numFmtId="166" fontId="2" fillId="8" borderId="10" xfId="0" applyNumberFormat="1" applyFont="1" applyFill="1" applyBorder="1" applyAlignment="1">
      <alignment horizontal="center"/>
    </xf>
    <xf numFmtId="166" fontId="2" fillId="7" borderId="11" xfId="0" applyNumberFormat="1" applyFont="1" applyFill="1" applyBorder="1" applyAlignment="1">
      <alignment horizontal="center"/>
    </xf>
    <xf numFmtId="166" fontId="2" fillId="8" borderId="11" xfId="0" applyNumberFormat="1" applyFont="1" applyFill="1" applyBorder="1" applyAlignment="1">
      <alignment horizontal="center"/>
    </xf>
    <xf numFmtId="166" fontId="2" fillId="7" borderId="12" xfId="0" applyNumberFormat="1" applyFont="1" applyFill="1" applyBorder="1" applyAlignment="1">
      <alignment horizontal="center"/>
    </xf>
    <xf numFmtId="166" fontId="2" fillId="8" borderId="12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6" fontId="3" fillId="0" borderId="0" xfId="0" applyNumberFormat="1" applyFont="1"/>
    <xf numFmtId="164" fontId="3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/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/>
    <xf numFmtId="49" fontId="2" fillId="0" borderId="0" xfId="1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/>
    <xf numFmtId="164" fontId="2" fillId="0" borderId="10" xfId="1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center"/>
    </xf>
    <xf numFmtId="164" fontId="5" fillId="0" borderId="12" xfId="1" applyNumberFormat="1" applyFont="1" applyFill="1" applyBorder="1" applyAlignment="1">
      <alignment horizontal="center"/>
    </xf>
    <xf numFmtId="49" fontId="6" fillId="0" borderId="10" xfId="0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1" applyNumberFormat="1" applyFont="1" applyBorder="1"/>
    <xf numFmtId="3" fontId="6" fillId="0" borderId="0" xfId="0" applyNumberFormat="1" applyFont="1"/>
    <xf numFmtId="167" fontId="2" fillId="0" borderId="0" xfId="0" applyNumberFormat="1" applyFont="1" applyAlignment="1">
      <alignment horizontal="centerContinuous"/>
    </xf>
    <xf numFmtId="167" fontId="3" fillId="0" borderId="0" xfId="0" applyNumberFormat="1" applyFont="1"/>
    <xf numFmtId="167" fontId="2" fillId="0" borderId="0" xfId="0" applyNumberFormat="1" applyFont="1" applyAlignment="1">
      <alignment horizontal="center"/>
    </xf>
    <xf numFmtId="167" fontId="2" fillId="0" borderId="0" xfId="0" applyNumberFormat="1" applyFont="1"/>
    <xf numFmtId="167" fontId="5" fillId="7" borderId="10" xfId="0" applyNumberFormat="1" applyFont="1" applyFill="1" applyBorder="1" applyAlignment="1">
      <alignment horizontal="center"/>
    </xf>
    <xf numFmtId="167" fontId="5" fillId="8" borderId="10" xfId="0" applyNumberFormat="1" applyFont="1" applyFill="1" applyBorder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167" fontId="5" fillId="7" borderId="7" xfId="0" applyNumberFormat="1" applyFont="1" applyFill="1" applyBorder="1" applyAlignment="1">
      <alignment horizontal="center"/>
    </xf>
    <xf numFmtId="167" fontId="5" fillId="8" borderId="11" xfId="0" applyNumberFormat="1" applyFont="1" applyFill="1" applyBorder="1" applyAlignment="1">
      <alignment horizontal="center"/>
    </xf>
    <xf numFmtId="167" fontId="5" fillId="0" borderId="11" xfId="0" applyNumberFormat="1" applyFont="1" applyBorder="1" applyAlignment="1">
      <alignment horizontal="center"/>
    </xf>
    <xf numFmtId="167" fontId="6" fillId="0" borderId="10" xfId="0" applyNumberFormat="1" applyFont="1" applyBorder="1"/>
    <xf numFmtId="167" fontId="5" fillId="0" borderId="10" xfId="0" applyNumberFormat="1" applyFont="1" applyBorder="1"/>
    <xf numFmtId="167" fontId="5" fillId="7" borderId="9" xfId="0" applyNumberFormat="1" applyFont="1" applyFill="1" applyBorder="1" applyAlignment="1">
      <alignment horizontal="center"/>
    </xf>
    <xf numFmtId="167" fontId="5" fillId="8" borderId="12" xfId="0" applyNumberFormat="1" applyFont="1" applyFill="1" applyBorder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167" fontId="6" fillId="0" borderId="0" xfId="0" applyNumberFormat="1" applyFont="1"/>
    <xf numFmtId="165" fontId="5" fillId="3" borderId="10" xfId="0" applyNumberFormat="1" applyFont="1" applyFill="1" applyBorder="1" applyAlignment="1">
      <alignment horizontal="center" wrapText="1"/>
    </xf>
    <xf numFmtId="167" fontId="2" fillId="7" borderId="5" xfId="0" applyNumberFormat="1" applyFont="1" applyFill="1" applyBorder="1" applyAlignment="1">
      <alignment horizontal="center"/>
    </xf>
    <xf numFmtId="167" fontId="2" fillId="8" borderId="10" xfId="0" applyNumberFormat="1" applyFont="1" applyFill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12" fillId="0" borderId="10" xfId="0" applyNumberFormat="1" applyFont="1" applyBorder="1" applyAlignment="1">
      <alignment horizontal="center"/>
    </xf>
    <xf numFmtId="167" fontId="2" fillId="5" borderId="7" xfId="0" applyNumberFormat="1" applyFont="1" applyFill="1" applyBorder="1" applyAlignment="1">
      <alignment horizontal="center"/>
    </xf>
    <xf numFmtId="167" fontId="2" fillId="6" borderId="11" xfId="0" applyNumberFormat="1" applyFont="1" applyFill="1" applyBorder="1" applyAlignment="1">
      <alignment horizontal="center"/>
    </xf>
    <xf numFmtId="167" fontId="2" fillId="3" borderId="11" xfId="0" applyNumberFormat="1" applyFont="1" applyFill="1" applyBorder="1" applyAlignment="1">
      <alignment horizontal="center"/>
    </xf>
    <xf numFmtId="167" fontId="12" fillId="3" borderId="11" xfId="0" applyNumberFormat="1" applyFont="1" applyFill="1" applyBorder="1" applyAlignment="1">
      <alignment horizontal="center"/>
    </xf>
    <xf numFmtId="167" fontId="2" fillId="2" borderId="9" xfId="0" applyNumberFormat="1" applyFont="1" applyFill="1" applyBorder="1" applyAlignment="1">
      <alignment horizontal="center"/>
    </xf>
    <xf numFmtId="167" fontId="2" fillId="2" borderId="12" xfId="0" applyNumberFormat="1" applyFont="1" applyFill="1" applyBorder="1" applyAlignment="1">
      <alignment horizontal="center"/>
    </xf>
    <xf numFmtId="167" fontId="2" fillId="4" borderId="12" xfId="0" applyNumberFormat="1" applyFont="1" applyFill="1" applyBorder="1" applyAlignment="1">
      <alignment horizontal="center"/>
    </xf>
    <xf numFmtId="167" fontId="12" fillId="4" borderId="12" xfId="0" applyNumberFormat="1" applyFont="1" applyFill="1" applyBorder="1" applyAlignment="1">
      <alignment horizontal="center"/>
    </xf>
    <xf numFmtId="167" fontId="2" fillId="2" borderId="7" xfId="0" applyNumberFormat="1" applyFont="1" applyFill="1" applyBorder="1" applyAlignment="1">
      <alignment horizontal="center"/>
    </xf>
    <xf numFmtId="167" fontId="2" fillId="2" borderId="11" xfId="0" applyNumberFormat="1" applyFont="1" applyFill="1" applyBorder="1" applyAlignment="1">
      <alignment horizontal="center"/>
    </xf>
    <xf numFmtId="167" fontId="2" fillId="4" borderId="11" xfId="0" applyNumberFormat="1" applyFont="1" applyFill="1" applyBorder="1" applyAlignment="1">
      <alignment horizontal="center"/>
    </xf>
    <xf numFmtId="167" fontId="12" fillId="4" borderId="11" xfId="0" applyNumberFormat="1" applyFont="1" applyFill="1" applyBorder="1" applyAlignment="1">
      <alignment horizontal="center"/>
    </xf>
    <xf numFmtId="167" fontId="2" fillId="9" borderId="3" xfId="0" applyNumberFormat="1" applyFont="1" applyFill="1" applyBorder="1" applyAlignment="1">
      <alignment horizontal="center"/>
    </xf>
    <xf numFmtId="167" fontId="12" fillId="9" borderId="4" xfId="0" applyNumberFormat="1" applyFont="1" applyFill="1" applyBorder="1" applyAlignment="1">
      <alignment horizontal="center"/>
    </xf>
    <xf numFmtId="167" fontId="12" fillId="9" borderId="5" xfId="0" applyNumberFormat="1" applyFont="1" applyFill="1" applyBorder="1" applyAlignment="1">
      <alignment horizontal="center"/>
    </xf>
    <xf numFmtId="167" fontId="8" fillId="0" borderId="10" xfId="0" applyNumberFormat="1" applyFont="1" applyBorder="1" applyAlignment="1">
      <alignment horizontal="center"/>
    </xf>
    <xf numFmtId="167" fontId="12" fillId="9" borderId="3" xfId="0" applyNumberFormat="1" applyFont="1" applyFill="1" applyBorder="1" applyAlignment="1">
      <alignment horizontal="center"/>
    </xf>
    <xf numFmtId="167" fontId="2" fillId="9" borderId="8" xfId="0" applyNumberFormat="1" applyFont="1" applyFill="1" applyBorder="1" applyAlignment="1">
      <alignment horizontal="center"/>
    </xf>
    <xf numFmtId="167" fontId="12" fillId="9" borderId="1" xfId="0" applyNumberFormat="1" applyFont="1" applyFill="1" applyBorder="1" applyAlignment="1">
      <alignment horizontal="center"/>
    </xf>
    <xf numFmtId="167" fontId="12" fillId="9" borderId="9" xfId="0" applyNumberFormat="1" applyFont="1" applyFill="1" applyBorder="1" applyAlignment="1">
      <alignment horizontal="center"/>
    </xf>
    <xf numFmtId="167" fontId="12" fillId="9" borderId="12" xfId="0" applyNumberFormat="1" applyFont="1" applyFill="1" applyBorder="1" applyAlignment="1">
      <alignment vertical="center"/>
    </xf>
    <xf numFmtId="167" fontId="12" fillId="9" borderId="8" xfId="0" applyNumberFormat="1" applyFont="1" applyFill="1" applyBorder="1" applyAlignment="1">
      <alignment horizontal="center"/>
    </xf>
    <xf numFmtId="167" fontId="2" fillId="7" borderId="7" xfId="0" applyNumberFormat="1" applyFont="1" applyFill="1" applyBorder="1" applyAlignment="1">
      <alignment horizontal="center"/>
    </xf>
    <xf numFmtId="167" fontId="2" fillId="8" borderId="11" xfId="0" applyNumberFormat="1" applyFont="1" applyFill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12" fillId="0" borderId="11" xfId="0" applyNumberFormat="1" applyFont="1" applyBorder="1" applyAlignment="1">
      <alignment horizontal="center"/>
    </xf>
    <xf numFmtId="167" fontId="2" fillId="9" borderId="4" xfId="0" applyNumberFormat="1" applyFont="1" applyFill="1" applyBorder="1" applyAlignment="1">
      <alignment horizontal="center"/>
    </xf>
    <xf numFmtId="167" fontId="2" fillId="9" borderId="1" xfId="0" applyNumberFormat="1" applyFont="1" applyFill="1" applyBorder="1" applyAlignment="1">
      <alignment horizontal="center"/>
    </xf>
    <xf numFmtId="165" fontId="12" fillId="4" borderId="12" xfId="0" applyNumberFormat="1" applyFont="1" applyFill="1" applyBorder="1" applyAlignment="1">
      <alignment horizontal="center"/>
    </xf>
    <xf numFmtId="165" fontId="12" fillId="4" borderId="11" xfId="0" applyNumberFormat="1" applyFont="1" applyFill="1" applyBorder="1" applyAlignment="1">
      <alignment horizontal="center"/>
    </xf>
    <xf numFmtId="165" fontId="12" fillId="9" borderId="12" xfId="0" applyNumberFormat="1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center"/>
    </xf>
    <xf numFmtId="0" fontId="2" fillId="0" borderId="3" xfId="0" applyFont="1" applyBorder="1"/>
    <xf numFmtId="49" fontId="2" fillId="0" borderId="4" xfId="0" applyNumberFormat="1" applyFont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4" borderId="8" xfId="0" applyNumberFormat="1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11" fillId="0" borderId="3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10" fillId="3" borderId="7" xfId="0" applyNumberFormat="1" applyFont="1" applyFill="1" applyBorder="1" applyAlignment="1">
      <alignment horizontal="right"/>
    </xf>
    <xf numFmtId="49" fontId="10" fillId="4" borderId="9" xfId="0" applyNumberFormat="1" applyFont="1" applyFill="1" applyBorder="1" applyAlignment="1">
      <alignment horizontal="right"/>
    </xf>
    <xf numFmtId="49" fontId="10" fillId="4" borderId="7" xfId="0" applyNumberFormat="1" applyFont="1" applyFill="1" applyBorder="1" applyAlignment="1">
      <alignment horizontal="right"/>
    </xf>
    <xf numFmtId="49" fontId="10" fillId="9" borderId="4" xfId="0" applyNumberFormat="1" applyFont="1" applyFill="1" applyBorder="1" applyAlignment="1">
      <alignment vertical="center"/>
    </xf>
    <xf numFmtId="49" fontId="10" fillId="9" borderId="1" xfId="0" applyNumberFormat="1" applyFont="1" applyFill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/>
    </xf>
    <xf numFmtId="167" fontId="2" fillId="10" borderId="3" xfId="0" applyNumberFormat="1" applyFont="1" applyFill="1" applyBorder="1" applyAlignment="1">
      <alignment vertical="center"/>
    </xf>
    <xf numFmtId="167" fontId="2" fillId="10" borderId="5" xfId="0" applyNumberFormat="1" applyFont="1" applyFill="1" applyBorder="1" applyAlignment="1">
      <alignment vertical="center"/>
    </xf>
    <xf numFmtId="49" fontId="5" fillId="10" borderId="8" xfId="0" applyNumberFormat="1" applyFont="1" applyFill="1" applyBorder="1" applyAlignment="1">
      <alignment horizontal="center"/>
    </xf>
    <xf numFmtId="167" fontId="2" fillId="10" borderId="9" xfId="0" applyNumberFormat="1" applyFont="1" applyFill="1" applyBorder="1" applyAlignment="1">
      <alignment vertical="center"/>
    </xf>
    <xf numFmtId="167" fontId="12" fillId="0" borderId="3" xfId="0" applyNumberFormat="1" applyFont="1" applyBorder="1" applyAlignment="1">
      <alignment horizontal="center"/>
    </xf>
    <xf numFmtId="167" fontId="12" fillId="3" borderId="6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10" fillId="3" borderId="9" xfId="0" applyNumberFormat="1" applyFont="1" applyFill="1" applyBorder="1" applyAlignment="1">
      <alignment horizontal="right"/>
    </xf>
    <xf numFmtId="167" fontId="12" fillId="3" borderId="12" xfId="0" applyNumberFormat="1" applyFont="1" applyFill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167" fontId="12" fillId="3" borderId="8" xfId="0" applyNumberFormat="1" applyFont="1" applyFill="1" applyBorder="1" applyAlignment="1">
      <alignment horizontal="center"/>
    </xf>
    <xf numFmtId="165" fontId="12" fillId="3" borderId="11" xfId="0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left"/>
    </xf>
    <xf numFmtId="49" fontId="5" fillId="0" borderId="21" xfId="1" applyNumberFormat="1" applyFont="1" applyFill="1" applyBorder="1" applyAlignment="1">
      <alignment horizontal="center"/>
    </xf>
    <xf numFmtId="167" fontId="5" fillId="0" borderId="21" xfId="0" applyNumberFormat="1" applyFont="1" applyBorder="1" applyAlignment="1">
      <alignment horizontal="center"/>
    </xf>
    <xf numFmtId="167" fontId="5" fillId="0" borderId="23" xfId="0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left"/>
    </xf>
    <xf numFmtId="167" fontId="2" fillId="7" borderId="25" xfId="0" applyNumberFormat="1" applyFont="1" applyFill="1" applyBorder="1" applyAlignment="1">
      <alignment horizontal="center"/>
    </xf>
    <xf numFmtId="167" fontId="2" fillId="8" borderId="26" xfId="0" applyNumberFormat="1" applyFont="1" applyFill="1" applyBorder="1" applyAlignment="1">
      <alignment horizontal="center"/>
    </xf>
    <xf numFmtId="167" fontId="12" fillId="0" borderId="26" xfId="0" applyNumberFormat="1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49" fontId="11" fillId="0" borderId="15" xfId="0" applyNumberFormat="1" applyFont="1" applyBorder="1"/>
    <xf numFmtId="49" fontId="4" fillId="0" borderId="18" xfId="0" applyNumberFormat="1" applyFont="1" applyBorder="1" applyAlignment="1">
      <alignment horizontal="left"/>
    </xf>
    <xf numFmtId="167" fontId="5" fillId="7" borderId="26" xfId="0" applyNumberFormat="1" applyFont="1" applyFill="1" applyBorder="1" applyAlignment="1">
      <alignment horizontal="center"/>
    </xf>
    <xf numFmtId="167" fontId="5" fillId="8" borderId="26" xfId="0" applyNumberFormat="1" applyFont="1" applyFill="1" applyBorder="1" applyAlignment="1">
      <alignment horizontal="center"/>
    </xf>
    <xf numFmtId="167" fontId="5" fillId="0" borderId="26" xfId="0" applyNumberFormat="1" applyFont="1" applyBorder="1" applyAlignment="1">
      <alignment horizontal="center"/>
    </xf>
    <xf numFmtId="165" fontId="13" fillId="0" borderId="26" xfId="0" applyNumberFormat="1" applyFont="1" applyBorder="1" applyAlignment="1">
      <alignment horizontal="center"/>
    </xf>
    <xf numFmtId="165" fontId="13" fillId="0" borderId="29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165" fontId="5" fillId="0" borderId="30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165" fontId="5" fillId="0" borderId="31" xfId="0" applyNumberFormat="1" applyFont="1" applyBorder="1" applyAlignment="1">
      <alignment horizontal="center"/>
    </xf>
    <xf numFmtId="167" fontId="14" fillId="7" borderId="7" xfId="0" applyNumberFormat="1" applyFont="1" applyFill="1" applyBorder="1" applyAlignment="1">
      <alignment horizontal="center"/>
    </xf>
    <xf numFmtId="167" fontId="14" fillId="8" borderId="11" xfId="0" applyNumberFormat="1" applyFont="1" applyFill="1" applyBorder="1" applyAlignment="1">
      <alignment horizontal="center"/>
    </xf>
    <xf numFmtId="167" fontId="14" fillId="7" borderId="22" xfId="0" applyNumberFormat="1" applyFont="1" applyFill="1" applyBorder="1" applyAlignment="1">
      <alignment horizontal="center"/>
    </xf>
    <xf numFmtId="167" fontId="14" fillId="8" borderId="21" xfId="0" applyNumberFormat="1" applyFont="1" applyFill="1" applyBorder="1" applyAlignment="1">
      <alignment horizontal="center"/>
    </xf>
    <xf numFmtId="167" fontId="15" fillId="5" borderId="7" xfId="0" applyNumberFormat="1" applyFont="1" applyFill="1" applyBorder="1" applyAlignment="1">
      <alignment horizontal="center"/>
    </xf>
    <xf numFmtId="167" fontId="15" fillId="6" borderId="11" xfId="0" applyNumberFormat="1" applyFont="1" applyFill="1" applyBorder="1" applyAlignment="1">
      <alignment horizontal="center"/>
    </xf>
    <xf numFmtId="167" fontId="15" fillId="7" borderId="5" xfId="0" applyNumberFormat="1" applyFont="1" applyFill="1" applyBorder="1" applyAlignment="1">
      <alignment horizontal="center"/>
    </xf>
    <xf numFmtId="167" fontId="15" fillId="8" borderId="10" xfId="0" applyNumberFormat="1" applyFont="1" applyFill="1" applyBorder="1" applyAlignment="1">
      <alignment horizontal="center"/>
    </xf>
    <xf numFmtId="167" fontId="15" fillId="10" borderId="9" xfId="0" applyNumberFormat="1" applyFont="1" applyFill="1" applyBorder="1" applyAlignment="1">
      <alignment vertical="center"/>
    </xf>
    <xf numFmtId="49" fontId="14" fillId="10" borderId="8" xfId="0" applyNumberFormat="1" applyFont="1" applyFill="1" applyBorder="1" applyAlignment="1">
      <alignment horizontal="center"/>
    </xf>
    <xf numFmtId="167" fontId="15" fillId="7" borderId="7" xfId="0" applyNumberFormat="1" applyFont="1" applyFill="1" applyBorder="1" applyAlignment="1">
      <alignment horizontal="center"/>
    </xf>
    <xf numFmtId="167" fontId="15" fillId="8" borderId="11" xfId="0" applyNumberFormat="1" applyFont="1" applyFill="1" applyBorder="1" applyAlignment="1">
      <alignment horizontal="center"/>
    </xf>
    <xf numFmtId="167" fontId="15" fillId="3" borderId="9" xfId="0" applyNumberFormat="1" applyFont="1" applyFill="1" applyBorder="1" applyAlignment="1">
      <alignment horizontal="center"/>
    </xf>
    <xf numFmtId="167" fontId="15" fillId="3" borderId="12" xfId="0" applyNumberFormat="1" applyFont="1" applyFill="1" applyBorder="1" applyAlignment="1">
      <alignment horizontal="center"/>
    </xf>
    <xf numFmtId="49" fontId="16" fillId="0" borderId="25" xfId="0" applyNumberFormat="1" applyFont="1" applyBorder="1" applyAlignment="1">
      <alignment horizontal="left"/>
    </xf>
    <xf numFmtId="49" fontId="16" fillId="0" borderId="9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49" fontId="16" fillId="0" borderId="4" xfId="0" applyNumberFormat="1" applyFont="1" applyBorder="1" applyAlignment="1">
      <alignment horizontal="left"/>
    </xf>
    <xf numFmtId="49" fontId="16" fillId="0" borderId="5" xfId="0" applyNumberFormat="1" applyFont="1" applyBorder="1" applyAlignment="1">
      <alignment horizontal="left"/>
    </xf>
    <xf numFmtId="49" fontId="16" fillId="0" borderId="0" xfId="0" applyNumberFormat="1" applyFont="1" applyAlignment="1">
      <alignment horizontal="left"/>
    </xf>
    <xf numFmtId="49" fontId="16" fillId="0" borderId="7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16" fillId="0" borderId="22" xfId="0" applyNumberFormat="1" applyFont="1" applyBorder="1" applyAlignment="1">
      <alignment horizontal="left"/>
    </xf>
    <xf numFmtId="49" fontId="2" fillId="3" borderId="20" xfId="0" applyNumberFormat="1" applyFont="1" applyFill="1" applyBorder="1" applyAlignment="1">
      <alignment horizontal="center"/>
    </xf>
    <xf numFmtId="49" fontId="10" fillId="3" borderId="22" xfId="0" applyNumberFormat="1" applyFont="1" applyFill="1" applyBorder="1" applyAlignment="1">
      <alignment horizontal="right"/>
    </xf>
    <xf numFmtId="167" fontId="15" fillId="5" borderId="22" xfId="0" applyNumberFormat="1" applyFont="1" applyFill="1" applyBorder="1" applyAlignment="1">
      <alignment horizontal="center"/>
    </xf>
    <xf numFmtId="167" fontId="15" fillId="6" borderId="21" xfId="0" applyNumberFormat="1" applyFont="1" applyFill="1" applyBorder="1" applyAlignment="1">
      <alignment horizontal="center"/>
    </xf>
    <xf numFmtId="167" fontId="12" fillId="3" borderId="21" xfId="0" applyNumberFormat="1" applyFont="1" applyFill="1" applyBorder="1" applyAlignment="1">
      <alignment horizontal="center"/>
    </xf>
    <xf numFmtId="49" fontId="16" fillId="0" borderId="18" xfId="0" applyNumberFormat="1" applyFont="1" applyBorder="1" applyAlignment="1">
      <alignment horizontal="left"/>
    </xf>
    <xf numFmtId="167" fontId="15" fillId="7" borderId="25" xfId="0" applyNumberFormat="1" applyFont="1" applyFill="1" applyBorder="1" applyAlignment="1">
      <alignment horizontal="center"/>
    </xf>
    <xf numFmtId="167" fontId="15" fillId="8" borderId="26" xfId="0" applyNumberFormat="1" applyFont="1" applyFill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 vertical="center" wrapText="1"/>
    </xf>
    <xf numFmtId="165" fontId="18" fillId="3" borderId="11" xfId="0" applyNumberFormat="1" applyFont="1" applyFill="1" applyBorder="1" applyAlignment="1">
      <alignment horizontal="center" vertical="center" wrapText="1"/>
    </xf>
    <xf numFmtId="165" fontId="5" fillId="3" borderId="10" xfId="0" applyNumberFormat="1" applyFont="1" applyFill="1" applyBorder="1" applyAlignment="1">
      <alignment horizontal="center" vertical="center" wrapText="1"/>
    </xf>
    <xf numFmtId="165" fontId="5" fillId="4" borderId="10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165" fontId="12" fillId="4" borderId="11" xfId="0" applyNumberFormat="1" applyFont="1" applyFill="1" applyBorder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165" fontId="7" fillId="4" borderId="12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/>
    </xf>
    <xf numFmtId="0" fontId="3" fillId="6" borderId="10" xfId="0" applyFont="1" applyFill="1" applyBorder="1"/>
    <xf numFmtId="0" fontId="3" fillId="6" borderId="11" xfId="0" applyFont="1" applyFill="1" applyBorder="1"/>
    <xf numFmtId="0" fontId="3" fillId="6" borderId="12" xfId="0" applyFont="1" applyFill="1" applyBorder="1" applyAlignment="1">
      <alignment horizontal="center"/>
    </xf>
    <xf numFmtId="49" fontId="10" fillId="9" borderId="5" xfId="0" applyNumberFormat="1" applyFont="1" applyFill="1" applyBorder="1" applyAlignment="1">
      <alignment vertical="center"/>
    </xf>
    <xf numFmtId="49" fontId="10" fillId="9" borderId="9" xfId="0" applyNumberFormat="1" applyFont="1" applyFill="1" applyBorder="1" applyAlignment="1">
      <alignment horizontal="right" vertical="center"/>
    </xf>
    <xf numFmtId="166" fontId="2" fillId="11" borderId="10" xfId="0" applyNumberFormat="1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66" fontId="2" fillId="11" borderId="11" xfId="0" applyNumberFormat="1" applyFont="1" applyFill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166" fontId="2" fillId="11" borderId="12" xfId="0" applyNumberFormat="1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49" fontId="2" fillId="6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165" fontId="5" fillId="0" borderId="14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167" fontId="5" fillId="0" borderId="7" xfId="0" applyNumberFormat="1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7" fontId="5" fillId="0" borderId="24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center"/>
    </xf>
    <xf numFmtId="167" fontId="5" fillId="0" borderId="25" xfId="0" applyNumberFormat="1" applyFont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2" fillId="0" borderId="13" xfId="1" applyNumberFormat="1" applyFont="1" applyFill="1" applyBorder="1" applyAlignment="1">
      <alignment horizontal="center"/>
    </xf>
    <xf numFmtId="165" fontId="12" fillId="3" borderId="11" xfId="0" applyNumberFormat="1" applyFont="1" applyFill="1" applyBorder="1" applyAlignment="1">
      <alignment horizontal="center" vertical="center" wrapText="1"/>
    </xf>
    <xf numFmtId="165" fontId="12" fillId="3" borderId="1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134469</xdr:colOff>
      <xdr:row>0</xdr:row>
      <xdr:rowOff>62752</xdr:rowOff>
    </xdr:from>
    <xdr:to>
      <xdr:col>27</xdr:col>
      <xdr:colOff>331021</xdr:colOff>
      <xdr:row>2</xdr:row>
      <xdr:rowOff>124721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9FC65D74-16E2-4C62-8F3F-C8D2332A21A1}"/>
            </a:ext>
          </a:extLst>
        </xdr:cNvPr>
        <xdr:cNvSpPr/>
      </xdr:nvSpPr>
      <xdr:spPr>
        <a:xfrm>
          <a:off x="8193740" y="62752"/>
          <a:ext cx="9528810" cy="47434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_2024%20Equalization\Apportionment%20-%20MAY-OCT-L-4028,%204029%20etc\L-4029s\Work\2024%20L-4029%20&amp;%204034%20Calculations.xlsx" TargetMode="External"/><Relationship Id="rId1" Type="http://schemas.openxmlformats.org/officeDocument/2006/relationships/externalLinkPath" Target="/_2024%20Equalization/Apportionment%20-%20MAY-OCT-L-4028,%204029%20etc/L-4029s/Work/2024%20L-4029%20&amp;%204034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029 Template"/>
      <sheetName val="County Surcharge Schedule"/>
      <sheetName val="2024 4029 County"/>
      <sheetName val="Update Year"/>
      <sheetName val="2024 4029 Calcs Cities"/>
      <sheetName val="2024 4029 Calcs Villages"/>
      <sheetName val="2024 L-4028"/>
      <sheetName val="2024 Taxable Values"/>
      <sheetName val="2024 4029 Summer SD"/>
      <sheetName val="2024 4029 Summer Authorities"/>
      <sheetName val="2024 4029 Calcs Townships"/>
      <sheetName val="2024 L-4028 IC"/>
      <sheetName val="2024 4029 Winter Authorities"/>
      <sheetName val="2024 4029 Winter Libraries"/>
      <sheetName val="2024 4029 Calcs Co Schools Win"/>
      <sheetName val="2024 4029 Calcs Delta &amp; ISDs"/>
      <sheetName val="2024 4029 Out County Sch"/>
      <sheetName val="2024 4029 Calcs IC Schools"/>
      <sheetName val="Attendance"/>
      <sheetName val="Expirations"/>
      <sheetName val="Proposals"/>
    </sheetNames>
    <sheetDataSet>
      <sheetData sheetId="0"/>
      <sheetData sheetId="1"/>
      <sheetData sheetId="2">
        <row r="7">
          <cell r="AE7">
            <v>4.8484999999999996</v>
          </cell>
          <cell r="AF7">
            <v>7.6614999999999993</v>
          </cell>
          <cell r="AG7">
            <v>0.4</v>
          </cell>
        </row>
      </sheetData>
      <sheetData sheetId="3"/>
      <sheetData sheetId="4">
        <row r="10">
          <cell r="S10"/>
        </row>
        <row r="13">
          <cell r="AB13">
            <v>4.75</v>
          </cell>
          <cell r="AC13">
            <v>0</v>
          </cell>
          <cell r="AD13">
            <v>5</v>
          </cell>
        </row>
        <row r="22">
          <cell r="AB22">
            <v>6.7367999999999997</v>
          </cell>
        </row>
        <row r="31">
          <cell r="AB31">
            <v>9.5922999999999998</v>
          </cell>
          <cell r="AC31">
            <v>2.25</v>
          </cell>
        </row>
      </sheetData>
      <sheetData sheetId="5">
        <row r="10">
          <cell r="S10">
            <v>45420</v>
          </cell>
        </row>
        <row r="13">
          <cell r="AB13">
            <v>4.57</v>
          </cell>
          <cell r="AC13"/>
          <cell r="AD13">
            <v>3.5</v>
          </cell>
        </row>
        <row r="24">
          <cell r="AB24">
            <v>4.5088999999999997</v>
          </cell>
          <cell r="AC24">
            <v>0</v>
          </cell>
        </row>
        <row r="31">
          <cell r="AB31">
            <v>11.377000000000001</v>
          </cell>
          <cell r="AC31">
            <v>9.0006000000000004</v>
          </cell>
        </row>
        <row r="41">
          <cell r="AB41">
            <v>11.423999999999999</v>
          </cell>
          <cell r="AC41">
            <v>2.35</v>
          </cell>
        </row>
        <row r="50">
          <cell r="W50">
            <v>12.802899999999999</v>
          </cell>
          <cell r="AC50">
            <v>2.1970999999999998</v>
          </cell>
        </row>
        <row r="60">
          <cell r="AB60">
            <v>10.5</v>
          </cell>
          <cell r="AC60">
            <v>0</v>
          </cell>
          <cell r="AD60">
            <v>2</v>
          </cell>
        </row>
      </sheetData>
      <sheetData sheetId="6">
        <row r="12">
          <cell r="D12">
            <v>81717204</v>
          </cell>
        </row>
        <row r="14">
          <cell r="D14">
            <v>123393441</v>
          </cell>
        </row>
        <row r="15">
          <cell r="D15">
            <v>70785059</v>
          </cell>
        </row>
        <row r="16">
          <cell r="D16">
            <v>69196725</v>
          </cell>
        </row>
        <row r="17">
          <cell r="D17">
            <v>276690219</v>
          </cell>
        </row>
        <row r="18">
          <cell r="D18">
            <v>220638321</v>
          </cell>
        </row>
        <row r="19">
          <cell r="D19">
            <v>107615250</v>
          </cell>
        </row>
        <row r="21">
          <cell r="D21">
            <v>181828780</v>
          </cell>
        </row>
        <row r="22">
          <cell r="D22">
            <v>130858347</v>
          </cell>
        </row>
        <row r="23">
          <cell r="D23">
            <v>91668707</v>
          </cell>
        </row>
        <row r="24">
          <cell r="D24">
            <v>74930188</v>
          </cell>
        </row>
        <row r="26">
          <cell r="D26">
            <v>236769756</v>
          </cell>
        </row>
        <row r="27">
          <cell r="D27">
            <v>38999632</v>
          </cell>
        </row>
        <row r="30">
          <cell r="D30">
            <v>184207436</v>
          </cell>
        </row>
        <row r="31">
          <cell r="D31">
            <v>1588411725</v>
          </cell>
        </row>
        <row r="32">
          <cell r="D32">
            <v>104415529</v>
          </cell>
        </row>
        <row r="33">
          <cell r="D33">
            <v>59460618</v>
          </cell>
        </row>
        <row r="34">
          <cell r="D34">
            <v>112697104</v>
          </cell>
        </row>
        <row r="35">
          <cell r="D35">
            <v>154076042</v>
          </cell>
        </row>
        <row r="36">
          <cell r="D36">
            <v>608198623</v>
          </cell>
        </row>
        <row r="37">
          <cell r="D37">
            <v>447595563</v>
          </cell>
        </row>
        <row r="38">
          <cell r="D38">
            <v>6089316</v>
          </cell>
        </row>
        <row r="39">
          <cell r="D39">
            <v>47986589</v>
          </cell>
        </row>
        <row r="40">
          <cell r="D40">
            <v>394086213</v>
          </cell>
        </row>
        <row r="42">
          <cell r="D42">
            <v>560176692</v>
          </cell>
        </row>
        <row r="43">
          <cell r="D43">
            <v>86018194</v>
          </cell>
        </row>
        <row r="44">
          <cell r="D44">
            <v>491543</v>
          </cell>
        </row>
        <row r="45">
          <cell r="D45">
            <v>6851582</v>
          </cell>
        </row>
        <row r="46">
          <cell r="D46">
            <v>82459955</v>
          </cell>
          <cell r="K46">
            <v>640454</v>
          </cell>
        </row>
        <row r="47">
          <cell r="D47">
            <v>17065114</v>
          </cell>
          <cell r="K47">
            <v>40867666</v>
          </cell>
        </row>
        <row r="48">
          <cell r="K48">
            <v>5905993</v>
          </cell>
        </row>
        <row r="57">
          <cell r="D57">
            <v>6756970</v>
          </cell>
        </row>
        <row r="58">
          <cell r="D58">
            <v>748847</v>
          </cell>
        </row>
        <row r="59">
          <cell r="D59">
            <v>4515830</v>
          </cell>
        </row>
        <row r="60">
          <cell r="D60">
            <v>709189</v>
          </cell>
        </row>
        <row r="61">
          <cell r="D61">
            <v>649389</v>
          </cell>
        </row>
        <row r="62">
          <cell r="D62">
            <v>34110</v>
          </cell>
        </row>
        <row r="63">
          <cell r="D63">
            <v>6089316</v>
          </cell>
        </row>
        <row r="64">
          <cell r="D64">
            <v>3949168</v>
          </cell>
        </row>
        <row r="68">
          <cell r="D68">
            <v>11073958</v>
          </cell>
        </row>
        <row r="69">
          <cell r="D69">
            <v>741953</v>
          </cell>
        </row>
        <row r="73">
          <cell r="D73">
            <v>887824</v>
          </cell>
        </row>
        <row r="74">
          <cell r="D74">
            <v>392352</v>
          </cell>
        </row>
        <row r="77">
          <cell r="D77">
            <v>3639692</v>
          </cell>
        </row>
        <row r="78">
          <cell r="D78">
            <v>312999</v>
          </cell>
        </row>
        <row r="86">
          <cell r="D86">
            <v>3670617</v>
          </cell>
        </row>
        <row r="87">
          <cell r="D87">
            <v>753589</v>
          </cell>
        </row>
        <row r="90">
          <cell r="D90">
            <v>15928794</v>
          </cell>
        </row>
        <row r="91">
          <cell r="D91">
            <v>3348700</v>
          </cell>
        </row>
        <row r="99">
          <cell r="D99">
            <v>47986589</v>
          </cell>
        </row>
        <row r="100">
          <cell r="D100">
            <v>22214252</v>
          </cell>
        </row>
        <row r="101">
          <cell r="D101">
            <v>208761866</v>
          </cell>
        </row>
        <row r="102">
          <cell r="D102">
            <v>144486976</v>
          </cell>
        </row>
        <row r="104">
          <cell r="D104">
            <v>560176692</v>
          </cell>
        </row>
        <row r="105">
          <cell r="D105">
            <v>300999364</v>
          </cell>
        </row>
        <row r="108">
          <cell r="D108">
            <v>136094714</v>
          </cell>
        </row>
        <row r="109">
          <cell r="D109">
            <v>101922564</v>
          </cell>
        </row>
        <row r="114">
          <cell r="D114">
            <v>107615250</v>
          </cell>
        </row>
        <row r="115">
          <cell r="D115">
            <v>38780624</v>
          </cell>
        </row>
        <row r="118">
          <cell r="D118">
            <v>1588411725</v>
          </cell>
        </row>
        <row r="119">
          <cell r="D119">
            <v>556645241</v>
          </cell>
        </row>
        <row r="124">
          <cell r="D124">
            <v>81717204</v>
          </cell>
        </row>
        <row r="125">
          <cell r="D125">
            <v>12414577</v>
          </cell>
        </row>
        <row r="126">
          <cell r="D126">
            <v>70785059</v>
          </cell>
        </row>
        <row r="127">
          <cell r="D127">
            <v>13372657</v>
          </cell>
        </row>
        <row r="128">
          <cell r="D128">
            <v>26250126</v>
          </cell>
        </row>
        <row r="129">
          <cell r="D129">
            <v>3009490</v>
          </cell>
        </row>
        <row r="132">
          <cell r="D132">
            <v>180873560</v>
          </cell>
        </row>
        <row r="133">
          <cell r="D133">
            <v>49180250</v>
          </cell>
        </row>
        <row r="136">
          <cell r="D136">
            <v>31329347</v>
          </cell>
        </row>
        <row r="137">
          <cell r="D137">
            <v>2489729</v>
          </cell>
        </row>
        <row r="148">
          <cell r="D148">
            <v>154076042</v>
          </cell>
        </row>
        <row r="149">
          <cell r="D149">
            <v>31713353</v>
          </cell>
        </row>
        <row r="152">
          <cell r="D152">
            <v>276690219</v>
          </cell>
        </row>
        <row r="153">
          <cell r="D153">
            <v>102625179</v>
          </cell>
        </row>
        <row r="154">
          <cell r="D154">
            <v>41290154</v>
          </cell>
        </row>
        <row r="155">
          <cell r="D155">
            <v>25559355</v>
          </cell>
        </row>
        <row r="156">
          <cell r="D156">
            <v>59460618</v>
          </cell>
        </row>
        <row r="157">
          <cell r="D157">
            <v>19192912</v>
          </cell>
        </row>
        <row r="162">
          <cell r="D162">
            <v>394086213</v>
          </cell>
        </row>
        <row r="163">
          <cell r="D163">
            <v>180394055</v>
          </cell>
        </row>
        <row r="166">
          <cell r="D166">
            <v>47043892</v>
          </cell>
        </row>
        <row r="167">
          <cell r="D167">
            <v>3653289</v>
          </cell>
        </row>
        <row r="168">
          <cell r="D168">
            <v>16256247</v>
          </cell>
        </row>
        <row r="169">
          <cell r="D169">
            <v>2743467</v>
          </cell>
        </row>
        <row r="170">
          <cell r="D170">
            <v>130858347</v>
          </cell>
        </row>
        <row r="171">
          <cell r="D171">
            <v>17244478</v>
          </cell>
        </row>
        <row r="178">
          <cell r="D178">
            <v>23492060</v>
          </cell>
        </row>
        <row r="179">
          <cell r="D179">
            <v>3574464</v>
          </cell>
        </row>
        <row r="180">
          <cell r="D180">
            <v>2669362</v>
          </cell>
        </row>
        <row r="181">
          <cell r="D181">
            <v>2502900</v>
          </cell>
        </row>
        <row r="182">
          <cell r="D182">
            <v>99493661</v>
          </cell>
        </row>
        <row r="183">
          <cell r="D183">
            <v>11362657</v>
          </cell>
        </row>
        <row r="184">
          <cell r="D184">
            <v>446946174</v>
          </cell>
        </row>
        <row r="190">
          <cell r="D190">
            <v>53271898</v>
          </cell>
        </row>
        <row r="191">
          <cell r="D191">
            <v>4986115</v>
          </cell>
        </row>
        <row r="194">
          <cell r="D194">
            <v>3015013</v>
          </cell>
        </row>
        <row r="195">
          <cell r="D195">
            <v>684221</v>
          </cell>
        </row>
        <row r="208">
          <cell r="D208">
            <v>38999632</v>
          </cell>
        </row>
        <row r="209">
          <cell r="D209">
            <v>4927899</v>
          </cell>
        </row>
        <row r="226">
          <cell r="D226">
            <v>74930188</v>
          </cell>
        </row>
        <row r="227">
          <cell r="D227">
            <v>18325208</v>
          </cell>
        </row>
        <row r="250">
          <cell r="D250">
            <v>20240236</v>
          </cell>
        </row>
        <row r="251">
          <cell r="D251">
            <v>4860882</v>
          </cell>
        </row>
      </sheetData>
      <sheetData sheetId="7"/>
      <sheetData sheetId="8">
        <row r="10">
          <cell r="S10">
            <v>45450</v>
          </cell>
        </row>
        <row r="14">
          <cell r="AB14">
            <v>18</v>
          </cell>
          <cell r="AC14">
            <v>9.1000000000000014</v>
          </cell>
          <cell r="AD14">
            <v>0</v>
          </cell>
          <cell r="AF14">
            <v>4.87</v>
          </cell>
        </row>
        <row r="26">
          <cell r="AB26">
            <v>18</v>
          </cell>
          <cell r="AC26">
            <v>2.5</v>
          </cell>
          <cell r="AD26">
            <v>0.9859</v>
          </cell>
        </row>
      </sheetData>
      <sheetData sheetId="9">
        <row r="10">
          <cell r="S10">
            <v>45432</v>
          </cell>
        </row>
        <row r="13">
          <cell r="AB13">
            <v>3.9946999999999999</v>
          </cell>
        </row>
        <row r="21">
          <cell r="AB21">
            <v>3.2</v>
          </cell>
        </row>
        <row r="35">
          <cell r="AB35">
            <v>1</v>
          </cell>
        </row>
      </sheetData>
      <sheetData sheetId="10">
        <row r="10">
          <cell r="S10">
            <v>45414</v>
          </cell>
        </row>
        <row r="13">
          <cell r="AC13">
            <v>0.89800000000000002</v>
          </cell>
          <cell r="AD13"/>
        </row>
        <row r="20">
          <cell r="AC20">
            <v>0.92110000000000003</v>
          </cell>
          <cell r="AD20">
            <v>0.6</v>
          </cell>
          <cell r="AE20">
            <v>1</v>
          </cell>
        </row>
        <row r="30">
          <cell r="AC30">
            <v>0.94799999999999995</v>
          </cell>
          <cell r="AD30">
            <v>0</v>
          </cell>
        </row>
        <row r="38">
          <cell r="AC38">
            <v>0.878</v>
          </cell>
          <cell r="AD38">
            <v>0</v>
          </cell>
          <cell r="AE38">
            <v>1.5</v>
          </cell>
        </row>
        <row r="47">
          <cell r="AC47">
            <v>0.84379999999999999</v>
          </cell>
          <cell r="AD47">
            <v>0</v>
          </cell>
          <cell r="AE47">
            <v>2</v>
          </cell>
        </row>
        <row r="56">
          <cell r="AC56">
            <v>4.6595000000000004</v>
          </cell>
          <cell r="AD56">
            <v>0</v>
          </cell>
        </row>
        <row r="63">
          <cell r="AC63">
            <v>4.9234999999999998</v>
          </cell>
          <cell r="AD63">
            <v>8.9692000000000007</v>
          </cell>
        </row>
        <row r="74">
          <cell r="AC74">
            <v>0.89659999999999995</v>
          </cell>
          <cell r="AD74">
            <v>3.4089</v>
          </cell>
          <cell r="AE74">
            <v>11</v>
          </cell>
        </row>
        <row r="85">
          <cell r="AC85">
            <v>0.82189999999999996</v>
          </cell>
          <cell r="AD85">
            <v>1.7433000000000001</v>
          </cell>
        </row>
        <row r="93">
          <cell r="AC93">
            <v>0.92210000000000003</v>
          </cell>
          <cell r="AD93">
            <v>0</v>
          </cell>
          <cell r="AE93">
            <v>1.5</v>
          </cell>
        </row>
        <row r="102">
          <cell r="AC102">
            <v>0.83840000000000003</v>
          </cell>
          <cell r="AD102">
            <v>1.9573</v>
          </cell>
        </row>
        <row r="110">
          <cell r="AC110">
            <v>0.8891</v>
          </cell>
          <cell r="AD110">
            <v>0</v>
          </cell>
          <cell r="AE110">
            <v>0.6109</v>
          </cell>
        </row>
        <row r="118">
          <cell r="AC118">
            <v>0.9002</v>
          </cell>
          <cell r="AD118">
            <v>1.75</v>
          </cell>
        </row>
        <row r="126">
          <cell r="AC126">
            <v>0.92030000000000001</v>
          </cell>
          <cell r="AD126">
            <v>0</v>
          </cell>
          <cell r="AE126">
            <v>3.75</v>
          </cell>
        </row>
        <row r="127">
          <cell r="AC127"/>
        </row>
        <row r="135">
          <cell r="AC135">
            <v>0.97660000000000002</v>
          </cell>
          <cell r="AD135">
            <v>0</v>
          </cell>
        </row>
        <row r="146">
          <cell r="AC146">
            <v>0.91010000000000002</v>
          </cell>
          <cell r="AD146">
            <v>1</v>
          </cell>
          <cell r="AE146">
            <v>3.75</v>
          </cell>
        </row>
        <row r="156">
          <cell r="AC156">
            <v>0.85329999999999995</v>
          </cell>
          <cell r="AD156">
            <v>0</v>
          </cell>
        </row>
        <row r="164">
          <cell r="AC164">
            <v>0.89219999999999999</v>
          </cell>
          <cell r="AD164">
            <v>2.7797000000000001</v>
          </cell>
        </row>
        <row r="173">
          <cell r="AE173">
            <v>5.4</v>
          </cell>
        </row>
        <row r="184">
          <cell r="AC184">
            <v>0.91790000000000005</v>
          </cell>
          <cell r="AD184">
            <v>5.4223999999999997</v>
          </cell>
          <cell r="AE184">
            <v>2.1</v>
          </cell>
        </row>
        <row r="194">
          <cell r="AC194">
            <v>0.98450000000000004</v>
          </cell>
          <cell r="AD194">
            <v>0</v>
          </cell>
          <cell r="AE194">
            <v>2</v>
          </cell>
        </row>
        <row r="204">
          <cell r="AC204">
            <v>0.9113</v>
          </cell>
          <cell r="AD204">
            <v>2</v>
          </cell>
        </row>
        <row r="213">
          <cell r="AC213">
            <v>0.91879999999999995</v>
          </cell>
          <cell r="AD213">
            <v>0</v>
          </cell>
          <cell r="AE213">
            <v>2</v>
          </cell>
        </row>
        <row r="223">
          <cell r="AC223">
            <v>0.89080000000000004</v>
          </cell>
          <cell r="AD223">
            <v>0</v>
          </cell>
        </row>
        <row r="231">
          <cell r="AC231">
            <v>0.94369999999999998</v>
          </cell>
          <cell r="AD231">
            <v>3.25</v>
          </cell>
        </row>
        <row r="240">
          <cell r="AC240">
            <v>0.86760000000000004</v>
          </cell>
          <cell r="AD240">
            <v>5.9451000000000001</v>
          </cell>
        </row>
        <row r="250">
          <cell r="AC250">
            <v>0.98729999999999996</v>
          </cell>
          <cell r="AD250">
            <v>4.2270000000000003</v>
          </cell>
        </row>
      </sheetData>
      <sheetData sheetId="11"/>
      <sheetData sheetId="12">
        <row r="10">
          <cell r="S10"/>
        </row>
        <row r="13">
          <cell r="AB13">
            <v>2</v>
          </cell>
        </row>
        <row r="21">
          <cell r="W21">
            <v>2</v>
          </cell>
        </row>
      </sheetData>
      <sheetData sheetId="13">
        <row r="10">
          <cell r="S10"/>
        </row>
        <row r="13">
          <cell r="AB13">
            <v>1.4765999999999999</v>
          </cell>
        </row>
        <row r="21">
          <cell r="AB21">
            <v>0.99619999999999997</v>
          </cell>
        </row>
        <row r="29">
          <cell r="AB29">
            <v>0.78680000000000005</v>
          </cell>
        </row>
        <row r="38">
          <cell r="AB38">
            <v>0.59000000000000008</v>
          </cell>
        </row>
        <row r="47">
          <cell r="AB47">
            <v>0.84730000000000005</v>
          </cell>
        </row>
        <row r="55">
          <cell r="AB55">
            <v>0.79220000000000002</v>
          </cell>
        </row>
        <row r="67">
          <cell r="AB67">
            <v>0.99650000000000005</v>
          </cell>
        </row>
      </sheetData>
      <sheetData sheetId="14">
        <row r="10">
          <cell r="S10">
            <v>45467</v>
          </cell>
        </row>
        <row r="13">
          <cell r="AB13">
            <v>18</v>
          </cell>
          <cell r="AC13">
            <v>8.66</v>
          </cell>
          <cell r="AD13">
            <v>0</v>
          </cell>
        </row>
        <row r="23">
          <cell r="AB23">
            <v>17.8596</v>
          </cell>
          <cell r="AC23">
            <v>0</v>
          </cell>
          <cell r="AD23">
            <v>2.9735999999999998</v>
          </cell>
        </row>
        <row r="32">
          <cell r="AB32">
            <v>18</v>
          </cell>
          <cell r="AC32">
            <v>4.25</v>
          </cell>
          <cell r="AD32">
            <v>0</v>
          </cell>
        </row>
        <row r="42">
          <cell r="AB42">
            <v>18</v>
          </cell>
          <cell r="AC42">
            <v>7</v>
          </cell>
          <cell r="AD42">
            <v>0</v>
          </cell>
        </row>
      </sheetData>
      <sheetData sheetId="15">
        <row r="10">
          <cell r="S10">
            <v>45440</v>
          </cell>
        </row>
        <row r="13">
          <cell r="AC13">
            <v>2.0562999999999998</v>
          </cell>
        </row>
        <row r="22">
          <cell r="AB22">
            <v>0.1452</v>
          </cell>
          <cell r="AE22">
            <v>4.4985999999999997</v>
          </cell>
        </row>
        <row r="35">
          <cell r="AB35">
            <v>0.1883</v>
          </cell>
          <cell r="AE35">
            <v>4.7181999999999995</v>
          </cell>
        </row>
        <row r="48">
          <cell r="AB48">
            <v>0.1993</v>
          </cell>
          <cell r="AE48">
            <v>3.5409000000000002</v>
          </cell>
        </row>
        <row r="61">
          <cell r="AB61">
            <v>0.40200000000000002</v>
          </cell>
          <cell r="AE61">
            <v>3.2789999999999999</v>
          </cell>
        </row>
        <row r="74">
          <cell r="AB74">
            <v>0.26400000000000001</v>
          </cell>
          <cell r="AE74">
            <v>5.2</v>
          </cell>
        </row>
        <row r="87">
          <cell r="AB87">
            <v>0.23680000000000001</v>
          </cell>
          <cell r="AE87">
            <v>5.0912999999999995</v>
          </cell>
        </row>
        <row r="102">
          <cell r="AB102">
            <v>0.1411</v>
          </cell>
          <cell r="AE102">
            <v>4.0998000000000001</v>
          </cell>
        </row>
      </sheetData>
      <sheetData sheetId="16">
        <row r="3">
          <cell r="S3"/>
        </row>
        <row r="6">
          <cell r="AB6">
            <v>18</v>
          </cell>
          <cell r="AC6">
            <v>8.4</v>
          </cell>
          <cell r="AD6">
            <v>0</v>
          </cell>
        </row>
        <row r="16">
          <cell r="AB16">
            <v>18</v>
          </cell>
          <cell r="AC16">
            <v>2.2199999999999998</v>
          </cell>
          <cell r="AD16">
            <v>0.6472</v>
          </cell>
        </row>
        <row r="26">
          <cell r="AB26">
            <v>18</v>
          </cell>
          <cell r="AC26">
            <v>3.8</v>
          </cell>
          <cell r="AD26">
            <v>0</v>
          </cell>
        </row>
        <row r="35">
          <cell r="AB35">
            <v>18</v>
          </cell>
          <cell r="AC35">
            <v>3.75</v>
          </cell>
          <cell r="AD35">
            <v>0.49659999999999999</v>
          </cell>
        </row>
        <row r="45">
          <cell r="AB45">
            <v>17.3904</v>
          </cell>
          <cell r="AC45">
            <v>7</v>
          </cell>
          <cell r="AD45">
            <v>0.96460000000000001</v>
          </cell>
        </row>
        <row r="56">
          <cell r="AB56">
            <v>18</v>
          </cell>
          <cell r="AC56">
            <v>8.4899999999999984</v>
          </cell>
          <cell r="AD56">
            <v>1.2370000000000001</v>
          </cell>
        </row>
        <row r="69">
          <cell r="AB69">
            <v>17.831199999999999</v>
          </cell>
          <cell r="AC69">
            <v>7.8000000000000007</v>
          </cell>
          <cell r="AD69">
            <v>0</v>
          </cell>
        </row>
        <row r="79">
          <cell r="AB79">
            <v>18</v>
          </cell>
          <cell r="AC79">
            <v>0.95</v>
          </cell>
          <cell r="AD79">
            <v>1.5</v>
          </cell>
        </row>
      </sheetData>
      <sheetData sheetId="17">
        <row r="10">
          <cell r="S10">
            <v>45511</v>
          </cell>
        </row>
        <row r="13">
          <cell r="AB13">
            <v>18</v>
          </cell>
          <cell r="AC13">
            <v>4.5</v>
          </cell>
          <cell r="AD13">
            <v>0</v>
          </cell>
        </row>
        <row r="24">
          <cell r="AB24">
            <v>18</v>
          </cell>
          <cell r="AC24">
            <v>2.6</v>
          </cell>
          <cell r="AD24">
            <v>0.9</v>
          </cell>
        </row>
        <row r="33">
          <cell r="AB33">
            <v>18</v>
          </cell>
          <cell r="AC33">
            <v>2</v>
          </cell>
          <cell r="AD33">
            <v>1.9964</v>
          </cell>
        </row>
        <row r="42">
          <cell r="AB42">
            <v>18</v>
          </cell>
          <cell r="AC42">
            <v>0</v>
          </cell>
          <cell r="AD42">
            <v>2.9813000000000001</v>
          </cell>
        </row>
        <row r="52">
          <cell r="AB52">
            <v>18</v>
          </cell>
          <cell r="AC52">
            <v>3.9000000000000004</v>
          </cell>
          <cell r="AD52">
            <v>1</v>
          </cell>
        </row>
        <row r="62">
          <cell r="AB62">
            <v>18</v>
          </cell>
          <cell r="AC62">
            <v>6.75</v>
          </cell>
          <cell r="AD62">
            <v>0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CD8E-EAA5-4F6C-8BE4-E52EBB96C71D}">
  <dimension ref="A1:AS199"/>
  <sheetViews>
    <sheetView tabSelected="1" zoomScale="85" zoomScaleNormal="85" workbookViewId="0">
      <selection activeCell="W6" sqref="W6"/>
    </sheetView>
  </sheetViews>
  <sheetFormatPr defaultColWidth="9.109375" defaultRowHeight="13.8" x14ac:dyDescent="0.25"/>
  <cols>
    <col min="1" max="1" width="5.5546875" style="60" customWidth="1"/>
    <col min="2" max="2" width="13.6640625" style="33" customWidth="1"/>
    <col min="3" max="3" width="7.109375" style="8" customWidth="1"/>
    <col min="4" max="4" width="14" style="33" customWidth="1"/>
    <col min="5" max="5" width="10.44140625" style="88" customWidth="1"/>
    <col min="6" max="6" width="10.109375" style="88" customWidth="1"/>
    <col min="7" max="7" width="9.109375" style="88" customWidth="1"/>
    <col min="8" max="8" width="9.88671875" style="88" customWidth="1"/>
    <col min="9" max="9" width="10" style="88" customWidth="1"/>
    <col min="10" max="13" width="9.109375" style="88" customWidth="1"/>
    <col min="14" max="14" width="10" style="88" customWidth="1"/>
    <col min="15" max="19" width="9.109375" style="88" customWidth="1"/>
    <col min="20" max="20" width="13.88671875" style="14" customWidth="1"/>
    <col min="21" max="21" width="11.88671875" style="14" customWidth="1"/>
    <col min="22" max="22" width="4.88671875" style="14" customWidth="1"/>
    <col min="23" max="23" width="8" style="14" customWidth="1"/>
    <col min="24" max="24" width="6.109375" style="14" customWidth="1"/>
    <col min="25" max="25" width="5.5546875" style="60" customWidth="1"/>
    <col min="26" max="26" width="13.6640625" style="33" customWidth="1"/>
    <col min="27" max="27" width="7.109375" style="8" customWidth="1"/>
    <col min="28" max="28" width="14" style="33" customWidth="1"/>
    <col min="29" max="29" width="19.5546875" style="51" customWidth="1"/>
    <col min="30" max="30" width="17.44140625" style="51" customWidth="1"/>
    <col min="31" max="31" width="17.88671875" style="3" customWidth="1"/>
    <col min="32" max="16384" width="9.109375" style="15"/>
  </cols>
  <sheetData>
    <row r="1" spans="1:45" s="3" customFormat="1" ht="16.5" customHeight="1" x14ac:dyDescent="0.25">
      <c r="A1" s="1"/>
      <c r="B1" s="2"/>
      <c r="C1" s="8"/>
      <c r="D1" s="26"/>
      <c r="E1" s="72"/>
      <c r="F1" s="73"/>
      <c r="G1" s="74"/>
      <c r="H1" s="74" t="s">
        <v>23</v>
      </c>
      <c r="I1" s="74"/>
      <c r="J1" s="74"/>
      <c r="K1" s="74"/>
      <c r="L1" s="74"/>
      <c r="M1" s="72"/>
      <c r="N1" s="72"/>
      <c r="O1" s="72"/>
      <c r="P1" s="73"/>
      <c r="Q1" s="74" t="s">
        <v>0</v>
      </c>
      <c r="R1" s="73"/>
      <c r="S1" s="73"/>
      <c r="T1" s="4"/>
      <c r="Y1" s="1"/>
      <c r="Z1" s="2"/>
      <c r="AA1" s="8"/>
      <c r="AB1" s="26"/>
      <c r="AC1" s="41"/>
      <c r="AD1" s="42"/>
      <c r="AE1" s="6"/>
      <c r="AF1" s="6"/>
      <c r="AG1" s="7"/>
      <c r="AH1" s="7"/>
      <c r="AI1" s="7"/>
      <c r="AJ1" s="7"/>
      <c r="AK1" s="7"/>
      <c r="AL1" s="7"/>
      <c r="AM1" s="7"/>
      <c r="AN1" s="7"/>
      <c r="AO1" s="6"/>
      <c r="AP1" s="6"/>
      <c r="AQ1" s="6"/>
      <c r="AR1" s="6"/>
      <c r="AS1" s="7"/>
    </row>
    <row r="2" spans="1:45" s="3" customFormat="1" ht="16.5" customHeight="1" x14ac:dyDescent="0.25">
      <c r="A2" s="1"/>
      <c r="B2" s="2"/>
      <c r="C2" s="8"/>
      <c r="D2" s="26"/>
      <c r="E2" s="75"/>
      <c r="F2" s="73"/>
      <c r="G2" s="74"/>
      <c r="H2" s="74" t="s">
        <v>1</v>
      </c>
      <c r="I2" s="74"/>
      <c r="J2" s="74"/>
      <c r="K2" s="74"/>
      <c r="L2" s="74"/>
      <c r="M2" s="75"/>
      <c r="N2" s="75"/>
      <c r="O2" s="75"/>
      <c r="P2" s="73"/>
      <c r="Q2" s="74" t="s">
        <v>2</v>
      </c>
      <c r="R2" s="73"/>
      <c r="S2" s="73"/>
      <c r="T2" s="4"/>
      <c r="Y2" s="235" t="s">
        <v>156</v>
      </c>
      <c r="Z2" s="235"/>
      <c r="AA2" s="235"/>
      <c r="AB2" s="235"/>
      <c r="AC2" s="235"/>
      <c r="AD2" s="235"/>
      <c r="AE2" s="235"/>
      <c r="AO2" s="8"/>
      <c r="AP2" s="8"/>
      <c r="AQ2" s="8"/>
      <c r="AR2" s="8"/>
    </row>
    <row r="3" spans="1:45" s="3" customFormat="1" ht="16.5" customHeight="1" x14ac:dyDescent="0.25">
      <c r="A3" s="1"/>
      <c r="B3" s="2"/>
      <c r="C3" s="8"/>
      <c r="D3" s="26"/>
      <c r="E3" s="75"/>
      <c r="F3" s="73"/>
      <c r="G3" s="74"/>
      <c r="H3" s="74"/>
      <c r="I3" s="74"/>
      <c r="J3" s="74"/>
      <c r="K3" s="74"/>
      <c r="L3" s="74"/>
      <c r="M3" s="75"/>
      <c r="N3" s="75"/>
      <c r="O3" s="75"/>
      <c r="P3" s="73"/>
      <c r="Q3" s="73"/>
      <c r="R3" s="73"/>
      <c r="S3" s="73"/>
      <c r="T3" s="9"/>
      <c r="U3" s="5"/>
      <c r="V3" s="5"/>
      <c r="W3" s="5"/>
      <c r="X3" s="5"/>
      <c r="Y3" s="236" t="s">
        <v>155</v>
      </c>
      <c r="Z3" s="236"/>
      <c r="AA3" s="236"/>
      <c r="AB3" s="236"/>
      <c r="AC3" s="236"/>
      <c r="AD3" s="236"/>
      <c r="AE3" s="236"/>
      <c r="AO3" s="8"/>
      <c r="AP3" s="8"/>
      <c r="AQ3" s="8"/>
      <c r="AR3" s="8"/>
    </row>
    <row r="4" spans="1:45" ht="16.5" customHeight="1" x14ac:dyDescent="0.25">
      <c r="A4" s="134"/>
      <c r="B4" s="10"/>
      <c r="C4" s="239" t="s">
        <v>128</v>
      </c>
      <c r="D4" s="240"/>
      <c r="E4" s="76"/>
      <c r="F4" s="77"/>
      <c r="G4" s="78" t="s">
        <v>4</v>
      </c>
      <c r="H4" s="241" t="s">
        <v>5</v>
      </c>
      <c r="I4" s="245"/>
      <c r="J4" s="242"/>
      <c r="K4" s="241" t="s">
        <v>6</v>
      </c>
      <c r="L4" s="242"/>
      <c r="M4" s="78" t="s">
        <v>7</v>
      </c>
      <c r="N4" s="241" t="s">
        <v>8</v>
      </c>
      <c r="O4" s="242"/>
      <c r="P4" s="78"/>
      <c r="Q4" s="241" t="s">
        <v>9</v>
      </c>
      <c r="R4" s="245"/>
      <c r="S4" s="242"/>
      <c r="T4" s="13" t="s">
        <v>137</v>
      </c>
      <c r="U4" s="13" t="s">
        <v>137</v>
      </c>
      <c r="V4" s="40"/>
      <c r="W4" s="40"/>
      <c r="X4" s="40"/>
      <c r="Y4" s="134"/>
      <c r="Z4" s="10"/>
      <c r="AA4" s="239" t="s">
        <v>128</v>
      </c>
      <c r="AB4" s="240"/>
      <c r="AC4" s="43"/>
      <c r="AD4" s="44"/>
      <c r="AE4" s="222"/>
    </row>
    <row r="5" spans="1:45" ht="16.5" customHeight="1" x14ac:dyDescent="0.25">
      <c r="A5" s="16" t="s">
        <v>3</v>
      </c>
      <c r="B5" s="17" t="s">
        <v>24</v>
      </c>
      <c r="C5" s="126"/>
      <c r="D5" s="34"/>
      <c r="E5" s="79" t="s">
        <v>131</v>
      </c>
      <c r="F5" s="80" t="s">
        <v>131</v>
      </c>
      <c r="G5" s="81" t="s">
        <v>10</v>
      </c>
      <c r="H5" s="82" t="s">
        <v>136</v>
      </c>
      <c r="I5" s="83"/>
      <c r="J5" s="78" t="s">
        <v>11</v>
      </c>
      <c r="K5" s="243" t="s">
        <v>12</v>
      </c>
      <c r="L5" s="244"/>
      <c r="M5" s="81" t="s">
        <v>13</v>
      </c>
      <c r="N5" s="243" t="s">
        <v>3</v>
      </c>
      <c r="O5" s="244"/>
      <c r="P5" s="81" t="s">
        <v>14</v>
      </c>
      <c r="Q5" s="243" t="s">
        <v>15</v>
      </c>
      <c r="R5" s="246"/>
      <c r="S5" s="244"/>
      <c r="T5" s="18" t="s">
        <v>90</v>
      </c>
      <c r="U5" s="18" t="s">
        <v>90</v>
      </c>
      <c r="V5" s="40"/>
      <c r="W5" s="40"/>
      <c r="X5" s="40"/>
      <c r="Y5" s="16" t="s">
        <v>3</v>
      </c>
      <c r="Z5" s="17" t="s">
        <v>24</v>
      </c>
      <c r="AA5" s="126"/>
      <c r="AB5" s="34"/>
      <c r="AC5" s="45" t="s">
        <v>131</v>
      </c>
      <c r="AD5" s="46" t="s">
        <v>131</v>
      </c>
      <c r="AE5" s="223"/>
    </row>
    <row r="6" spans="1:45" ht="16.5" customHeight="1" x14ac:dyDescent="0.25">
      <c r="A6" s="16" t="s">
        <v>16</v>
      </c>
      <c r="B6" s="17" t="s">
        <v>3</v>
      </c>
      <c r="C6" s="35" t="s">
        <v>25</v>
      </c>
      <c r="D6" s="35" t="s">
        <v>134</v>
      </c>
      <c r="E6" s="84" t="s">
        <v>133</v>
      </c>
      <c r="F6" s="85" t="s">
        <v>132</v>
      </c>
      <c r="G6" s="86" t="s">
        <v>17</v>
      </c>
      <c r="H6" s="86" t="s">
        <v>21</v>
      </c>
      <c r="I6" s="86" t="s">
        <v>18</v>
      </c>
      <c r="J6" s="86" t="s">
        <v>19</v>
      </c>
      <c r="K6" s="87" t="s">
        <v>21</v>
      </c>
      <c r="L6" s="87" t="s">
        <v>20</v>
      </c>
      <c r="M6" s="86" t="s">
        <v>21</v>
      </c>
      <c r="N6" s="87" t="s">
        <v>153</v>
      </c>
      <c r="O6" s="87" t="s">
        <v>22</v>
      </c>
      <c r="P6" s="86" t="s">
        <v>13</v>
      </c>
      <c r="Q6" s="87" t="s">
        <v>152</v>
      </c>
      <c r="R6" s="87" t="s">
        <v>13</v>
      </c>
      <c r="S6" s="87" t="s">
        <v>18</v>
      </c>
      <c r="T6" s="19" t="s">
        <v>91</v>
      </c>
      <c r="U6" s="19" t="s">
        <v>141</v>
      </c>
      <c r="V6" s="40"/>
      <c r="W6" s="40"/>
      <c r="X6" s="40"/>
      <c r="Y6" s="16" t="s">
        <v>16</v>
      </c>
      <c r="Z6" s="17" t="s">
        <v>3</v>
      </c>
      <c r="AA6" s="35" t="s">
        <v>25</v>
      </c>
      <c r="AB6" s="35" t="s">
        <v>134</v>
      </c>
      <c r="AC6" s="47" t="s">
        <v>133</v>
      </c>
      <c r="AD6" s="48" t="s">
        <v>132</v>
      </c>
      <c r="AE6" s="224" t="s">
        <v>157</v>
      </c>
    </row>
    <row r="7" spans="1:45" s="21" customFormat="1" ht="16.5" customHeight="1" x14ac:dyDescent="0.25">
      <c r="A7" s="129" t="s">
        <v>93</v>
      </c>
      <c r="B7" s="20" t="s">
        <v>26</v>
      </c>
      <c r="C7" s="127" t="s">
        <v>28</v>
      </c>
      <c r="D7" s="20" t="s">
        <v>27</v>
      </c>
      <c r="E7" s="90">
        <f>SUM(E8:E9)</f>
        <v>31.008099999999999</v>
      </c>
      <c r="F7" s="91">
        <f>SUM(F8:F9)</f>
        <v>49.008099999999999</v>
      </c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11"/>
      <c r="U7" s="11"/>
      <c r="V7" s="40"/>
      <c r="X7" s="40"/>
      <c r="Y7" s="129" t="s">
        <v>93</v>
      </c>
      <c r="Z7" s="20" t="s">
        <v>26</v>
      </c>
      <c r="AA7" s="127" t="s">
        <v>28</v>
      </c>
      <c r="AB7" s="20" t="s">
        <v>27</v>
      </c>
      <c r="AC7" s="43">
        <f>E7/1000</f>
        <v>3.10081E-2</v>
      </c>
      <c r="AD7" s="227">
        <f>F7/1000</f>
        <v>4.9008099999999999E-2</v>
      </c>
      <c r="AE7" s="228"/>
    </row>
    <row r="8" spans="1:45" s="21" customFormat="1" ht="16.5" customHeight="1" x14ac:dyDescent="0.25">
      <c r="A8" s="133"/>
      <c r="B8" s="22" t="s">
        <v>89</v>
      </c>
      <c r="C8" s="221"/>
      <c r="D8" s="136" t="s">
        <v>146</v>
      </c>
      <c r="E8" s="94">
        <f>(SUM(G8:S8))-H8</f>
        <v>10.8485</v>
      </c>
      <c r="F8" s="95">
        <f>SUM(G8:S8)</f>
        <v>10.8485</v>
      </c>
      <c r="G8" s="96">
        <v>6</v>
      </c>
      <c r="H8" s="97"/>
      <c r="I8" s="97"/>
      <c r="J8" s="97"/>
      <c r="K8" s="97"/>
      <c r="L8" s="97"/>
      <c r="M8" s="97"/>
      <c r="N8" s="97"/>
      <c r="O8" s="97"/>
      <c r="P8" s="97"/>
      <c r="Q8" s="97">
        <f>'[1]2024 4029 County'!$AE$7</f>
        <v>4.8484999999999996</v>
      </c>
      <c r="R8" s="97"/>
      <c r="S8" s="97"/>
      <c r="T8" s="18"/>
      <c r="U8" s="18"/>
      <c r="V8" s="40"/>
      <c r="X8" s="40"/>
      <c r="Y8" s="133"/>
      <c r="Z8" s="22" t="s">
        <v>89</v>
      </c>
      <c r="AA8" s="221"/>
      <c r="AB8" s="136" t="s">
        <v>146</v>
      </c>
      <c r="AC8" s="45"/>
      <c r="AD8" s="229"/>
      <c r="AE8" s="230"/>
    </row>
    <row r="9" spans="1:45" s="21" customFormat="1" ht="16.5" customHeight="1" x14ac:dyDescent="0.25">
      <c r="A9" s="135"/>
      <c r="B9" s="24"/>
      <c r="C9" s="128"/>
      <c r="D9" s="137" t="s">
        <v>147</v>
      </c>
      <c r="E9" s="98">
        <f>(SUM(G9:S9))-H9</f>
        <v>20.159599999999998</v>
      </c>
      <c r="F9" s="99">
        <f>SUM(G9:S9)</f>
        <v>38.159599999999998</v>
      </c>
      <c r="G9" s="100"/>
      <c r="H9" s="101">
        <f>'[1]2024 4029 Calcs IC Schools'!$AB$13</f>
        <v>18</v>
      </c>
      <c r="I9" s="101">
        <f>'[1]2024 4029 Calcs IC Schools'!$AC$13</f>
        <v>4.5</v>
      </c>
      <c r="J9" s="101">
        <f>'[1]2024 4029 Calcs IC Schools'!$AD$13</f>
        <v>0</v>
      </c>
      <c r="K9" s="101">
        <f>'[1]2024 4029 Calcs Delta &amp; ISDs'!$AB$22</f>
        <v>0.1452</v>
      </c>
      <c r="L9" s="101">
        <f>'[1]2024 4029 Calcs Delta &amp; ISDs'!$AE$22</f>
        <v>4.4985999999999997</v>
      </c>
      <c r="M9" s="101">
        <f>'[1]2024 4029 Calcs Delta &amp; ISDs'!$AC$13</f>
        <v>2.0562999999999998</v>
      </c>
      <c r="N9" s="101">
        <f>'[1]2024 4029 Calcs Townships'!$AC$13</f>
        <v>0.89800000000000002</v>
      </c>
      <c r="O9" s="101">
        <f>'[1]2024 4029 Calcs Townships'!$AD$13</f>
        <v>0</v>
      </c>
      <c r="P9" s="101" t="s">
        <v>29</v>
      </c>
      <c r="Q9" s="101"/>
      <c r="R9" s="101">
        <f>'[1]2024 4029 County'!$AF$7</f>
        <v>7.6614999999999993</v>
      </c>
      <c r="S9" s="101">
        <f>'[1]2024 4029 County'!$AG$7</f>
        <v>0.4</v>
      </c>
      <c r="T9" s="19"/>
      <c r="U9" s="19"/>
      <c r="V9" s="40"/>
      <c r="X9" s="40"/>
      <c r="Y9" s="135"/>
      <c r="Z9" s="24"/>
      <c r="AA9" s="128"/>
      <c r="AB9" s="137" t="s">
        <v>147</v>
      </c>
      <c r="AC9" s="47"/>
      <c r="AD9" s="231"/>
      <c r="AE9" s="232"/>
    </row>
    <row r="10" spans="1:45" s="21" customFormat="1" ht="16.5" customHeight="1" x14ac:dyDescent="0.25">
      <c r="A10" s="133" t="s">
        <v>94</v>
      </c>
      <c r="B10" s="26" t="s">
        <v>30</v>
      </c>
      <c r="C10" s="129" t="s">
        <v>35</v>
      </c>
      <c r="D10" s="20" t="s">
        <v>34</v>
      </c>
      <c r="E10" s="90">
        <f>SUM(E11:E12)</f>
        <v>30.414999999999999</v>
      </c>
      <c r="F10" s="91">
        <f>SUM(F11:F12)</f>
        <v>48.414999999999999</v>
      </c>
      <c r="G10" s="92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27" t="str">
        <f>T$13</f>
        <v>Fire (Winter)</v>
      </c>
      <c r="U10" s="11"/>
      <c r="V10" s="40"/>
      <c r="W10" s="40"/>
      <c r="X10" s="40"/>
      <c r="Y10" s="133" t="s">
        <v>94</v>
      </c>
      <c r="Z10" s="26" t="s">
        <v>30</v>
      </c>
      <c r="AA10" s="129" t="s">
        <v>35</v>
      </c>
      <c r="AB10" s="20" t="s">
        <v>34</v>
      </c>
      <c r="AC10" s="43">
        <f>(E10+T$15)/1000</f>
        <v>3.1414999999999998E-2</v>
      </c>
      <c r="AD10" s="227">
        <f>(F10+T$15)/1000</f>
        <v>4.9415000000000001E-2</v>
      </c>
      <c r="AE10" s="233" t="s">
        <v>158</v>
      </c>
    </row>
    <row r="11" spans="1:45" s="21" customFormat="1" ht="16.5" customHeight="1" x14ac:dyDescent="0.25">
      <c r="A11" s="133"/>
      <c r="B11" s="26" t="s">
        <v>89</v>
      </c>
      <c r="C11" s="130"/>
      <c r="D11" s="136" t="s">
        <v>146</v>
      </c>
      <c r="E11" s="94">
        <f t="shared" ref="E11:E12" si="0">(SUM(G11:S11))-H11</f>
        <v>10.8485</v>
      </c>
      <c r="F11" s="95">
        <f t="shared" ref="F11:F12" si="1">SUM(G11:S11)</f>
        <v>10.8485</v>
      </c>
      <c r="G11" s="96">
        <v>6</v>
      </c>
      <c r="H11" s="97"/>
      <c r="I11" s="97"/>
      <c r="J11" s="97"/>
      <c r="K11" s="97"/>
      <c r="L11" s="97"/>
      <c r="M11" s="97"/>
      <c r="N11" s="97"/>
      <c r="O11" s="97"/>
      <c r="P11" s="97"/>
      <c r="Q11" s="97">
        <f>Q$8</f>
        <v>4.8484999999999996</v>
      </c>
      <c r="R11" s="97"/>
      <c r="S11" s="97"/>
      <c r="T11" s="28" t="str">
        <f>T$14</f>
        <v>Real Prop Only</v>
      </c>
      <c r="U11" s="18"/>
      <c r="V11" s="40"/>
      <c r="W11" s="40"/>
      <c r="X11" s="40"/>
      <c r="Y11" s="133"/>
      <c r="Z11" s="26" t="s">
        <v>89</v>
      </c>
      <c r="AA11" s="130"/>
      <c r="AB11" s="136" t="s">
        <v>146</v>
      </c>
      <c r="AC11" s="45"/>
      <c r="AD11" s="229"/>
      <c r="AE11" s="230"/>
    </row>
    <row r="12" spans="1:45" s="21" customFormat="1" ht="16.5" customHeight="1" x14ac:dyDescent="0.25">
      <c r="A12" s="133"/>
      <c r="B12" s="26"/>
      <c r="C12" s="132"/>
      <c r="D12" s="138" t="s">
        <v>147</v>
      </c>
      <c r="E12" s="102">
        <f t="shared" si="0"/>
        <v>19.566499999999998</v>
      </c>
      <c r="F12" s="103">
        <f t="shared" si="1"/>
        <v>37.566499999999998</v>
      </c>
      <c r="G12" s="104"/>
      <c r="H12" s="105">
        <f>'[1]2024 4029 Out County Sch'!$AB$35</f>
        <v>18</v>
      </c>
      <c r="I12" s="105">
        <f>'[1]2024 4029 Out County Sch'!$AC$35</f>
        <v>3.75</v>
      </c>
      <c r="J12" s="105">
        <f>'[1]2024 4029 Out County Sch'!$AD$35</f>
        <v>0.49659999999999999</v>
      </c>
      <c r="K12" s="105">
        <f>'[1]2024 4029 Calcs Delta &amp; ISDs'!$AB$61</f>
        <v>0.40200000000000002</v>
      </c>
      <c r="L12" s="105">
        <f>'[1]2024 4029 Calcs Delta &amp; ISDs'!$AE$61</f>
        <v>3.2789999999999999</v>
      </c>
      <c r="M12" s="105">
        <f>M$9</f>
        <v>2.0562999999999998</v>
      </c>
      <c r="N12" s="105">
        <f>'[1]2024 4029 Calcs Townships'!$AC$20</f>
        <v>0.92110000000000003</v>
      </c>
      <c r="O12" s="105">
        <f>'[1]2024 4029 Calcs Townships'!$AD$20</f>
        <v>0.6</v>
      </c>
      <c r="P12" s="105"/>
      <c r="Q12" s="105"/>
      <c r="R12" s="105">
        <f>R$9</f>
        <v>7.6614999999999993</v>
      </c>
      <c r="S12" s="105">
        <f>S$9</f>
        <v>0.4</v>
      </c>
      <c r="T12" s="123">
        <f>'[1]2024 4029 Calcs Townships'!$AE$20</f>
        <v>1</v>
      </c>
      <c r="U12" s="18"/>
      <c r="V12" s="40"/>
      <c r="W12" s="40"/>
      <c r="X12" s="40"/>
      <c r="Y12" s="133"/>
      <c r="Z12" s="26"/>
      <c r="AA12" s="132"/>
      <c r="AB12" s="138" t="s">
        <v>147</v>
      </c>
      <c r="AC12" s="47"/>
      <c r="AD12" s="231"/>
      <c r="AE12" s="232"/>
    </row>
    <row r="13" spans="1:45" s="21" customFormat="1" ht="16.5" customHeight="1" x14ac:dyDescent="0.25">
      <c r="A13" s="133"/>
      <c r="B13" s="26"/>
      <c r="C13" s="129" t="s">
        <v>31</v>
      </c>
      <c r="D13" s="20" t="s">
        <v>30</v>
      </c>
      <c r="E13" s="90">
        <f t="shared" ref="E13:F13" si="2">SUM(E14:E15)</f>
        <v>30.6312</v>
      </c>
      <c r="F13" s="91">
        <f t="shared" si="2"/>
        <v>48.6312</v>
      </c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27" t="s">
        <v>144</v>
      </c>
      <c r="U13" s="11"/>
      <c r="V13" s="40"/>
      <c r="W13" s="40"/>
      <c r="X13" s="40"/>
      <c r="Y13" s="133"/>
      <c r="Z13" s="26"/>
      <c r="AA13" s="129" t="s">
        <v>31</v>
      </c>
      <c r="AB13" s="20" t="s">
        <v>30</v>
      </c>
      <c r="AC13" s="43">
        <f>(E13+T$15)/1000</f>
        <v>3.1631199999999998E-2</v>
      </c>
      <c r="AD13" s="227">
        <f>(F13+T$15)/1000</f>
        <v>4.96312E-2</v>
      </c>
      <c r="AE13" s="233" t="s">
        <v>158</v>
      </c>
    </row>
    <row r="14" spans="1:45" s="21" customFormat="1" ht="16.5" customHeight="1" x14ac:dyDescent="0.25">
      <c r="A14" s="133"/>
      <c r="B14" s="26"/>
      <c r="C14" s="130"/>
      <c r="D14" s="136" t="s">
        <v>146</v>
      </c>
      <c r="E14" s="94">
        <f t="shared" ref="E14:E15" si="3">(SUM(G14:S14))-H14</f>
        <v>10.8485</v>
      </c>
      <c r="F14" s="95">
        <f t="shared" ref="F14:F15" si="4">SUM(G14:S14)</f>
        <v>10.8485</v>
      </c>
      <c r="G14" s="96">
        <v>6</v>
      </c>
      <c r="H14" s="97"/>
      <c r="I14" s="97"/>
      <c r="J14" s="97"/>
      <c r="K14" s="97"/>
      <c r="L14" s="97"/>
      <c r="M14" s="97"/>
      <c r="N14" s="97"/>
      <c r="O14" s="97"/>
      <c r="P14" s="97"/>
      <c r="Q14" s="97">
        <f>Q$8</f>
        <v>4.8484999999999996</v>
      </c>
      <c r="R14" s="97"/>
      <c r="S14" s="97"/>
      <c r="T14" s="28" t="s">
        <v>138</v>
      </c>
      <c r="U14" s="18"/>
      <c r="V14" s="40"/>
      <c r="W14" s="40"/>
      <c r="X14" s="40"/>
      <c r="Y14" s="133"/>
      <c r="Z14" s="26"/>
      <c r="AA14" s="130"/>
      <c r="AB14" s="136" t="s">
        <v>146</v>
      </c>
      <c r="AC14" s="45"/>
      <c r="AD14" s="229"/>
      <c r="AE14" s="230"/>
    </row>
    <row r="15" spans="1:45" s="21" customFormat="1" ht="16.5" customHeight="1" x14ac:dyDescent="0.25">
      <c r="A15" s="133"/>
      <c r="B15" s="26"/>
      <c r="C15" s="131"/>
      <c r="D15" s="137" t="s">
        <v>147</v>
      </c>
      <c r="E15" s="98">
        <f t="shared" si="3"/>
        <v>19.782699999999998</v>
      </c>
      <c r="F15" s="99">
        <f t="shared" si="4"/>
        <v>37.782699999999998</v>
      </c>
      <c r="G15" s="100"/>
      <c r="H15" s="101">
        <f>'[1]2024 4029 Calcs IC Schools'!$AB$24</f>
        <v>18</v>
      </c>
      <c r="I15" s="101">
        <f>'[1]2024 4029 Calcs IC Schools'!$AC$24</f>
        <v>2.6</v>
      </c>
      <c r="J15" s="101">
        <f>'[1]2024 4029 Calcs IC Schools'!$AD$24</f>
        <v>0.9</v>
      </c>
      <c r="K15" s="101">
        <f>K$9</f>
        <v>0.1452</v>
      </c>
      <c r="L15" s="101">
        <f t="shared" ref="L15:M15" si="5">L$9</f>
        <v>4.4985999999999997</v>
      </c>
      <c r="M15" s="101">
        <f t="shared" si="5"/>
        <v>2.0562999999999998</v>
      </c>
      <c r="N15" s="101">
        <f>N$12</f>
        <v>0.92110000000000003</v>
      </c>
      <c r="O15" s="101">
        <f>O$12</f>
        <v>0.6</v>
      </c>
      <c r="P15" s="101"/>
      <c r="Q15" s="101"/>
      <c r="R15" s="101">
        <f>R$9</f>
        <v>7.6614999999999993</v>
      </c>
      <c r="S15" s="101">
        <f>S$9</f>
        <v>0.4</v>
      </c>
      <c r="T15" s="122">
        <f>T$12</f>
        <v>1</v>
      </c>
      <c r="U15" s="19"/>
      <c r="V15" s="40"/>
      <c r="W15" s="40"/>
      <c r="X15" s="40"/>
      <c r="Y15" s="133"/>
      <c r="Z15" s="26"/>
      <c r="AA15" s="131"/>
      <c r="AB15" s="137" t="s">
        <v>147</v>
      </c>
      <c r="AC15" s="47"/>
      <c r="AD15" s="231"/>
      <c r="AE15" s="232"/>
    </row>
    <row r="16" spans="1:45" s="21" customFormat="1" ht="16.5" customHeight="1" x14ac:dyDescent="0.25">
      <c r="A16" s="133"/>
      <c r="B16" s="26"/>
      <c r="C16" s="129" t="s">
        <v>33</v>
      </c>
      <c r="D16" s="20" t="s">
        <v>32</v>
      </c>
      <c r="E16" s="90">
        <f t="shared" ref="E16:F16" si="6">SUM(E17:E18)</f>
        <v>31.127600000000001</v>
      </c>
      <c r="F16" s="91">
        <f t="shared" si="6"/>
        <v>49.127600000000001</v>
      </c>
      <c r="G16" s="92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27" t="str">
        <f>T$13</f>
        <v>Fire (Winter)</v>
      </c>
      <c r="U16" s="11"/>
      <c r="V16" s="40"/>
      <c r="W16" s="40"/>
      <c r="X16" s="40"/>
      <c r="Y16" s="133"/>
      <c r="Z16" s="26"/>
      <c r="AA16" s="129" t="s">
        <v>33</v>
      </c>
      <c r="AB16" s="20" t="s">
        <v>32</v>
      </c>
      <c r="AC16" s="43">
        <f>(E16+T$15)/1000</f>
        <v>3.2127599999999999E-2</v>
      </c>
      <c r="AD16" s="227">
        <f>(F16+T$15)/1000</f>
        <v>5.0127600000000001E-2</v>
      </c>
      <c r="AE16" s="233" t="s">
        <v>158</v>
      </c>
    </row>
    <row r="17" spans="1:31" s="21" customFormat="1" ht="16.5" customHeight="1" x14ac:dyDescent="0.25">
      <c r="A17" s="133"/>
      <c r="B17" s="26"/>
      <c r="C17" s="130"/>
      <c r="D17" s="136" t="s">
        <v>146</v>
      </c>
      <c r="E17" s="94">
        <f t="shared" ref="E17:E18" si="7">(SUM(G17:S17))-H17</f>
        <v>10.8485</v>
      </c>
      <c r="F17" s="95">
        <f t="shared" ref="F17:F18" si="8">SUM(G17:S17)</f>
        <v>10.8485</v>
      </c>
      <c r="G17" s="96">
        <v>6</v>
      </c>
      <c r="H17" s="97"/>
      <c r="I17" s="97"/>
      <c r="J17" s="97"/>
      <c r="K17" s="97"/>
      <c r="L17" s="97"/>
      <c r="M17" s="97"/>
      <c r="N17" s="97"/>
      <c r="O17" s="97"/>
      <c r="P17" s="97"/>
      <c r="Q17" s="97">
        <f>Q$8</f>
        <v>4.8484999999999996</v>
      </c>
      <c r="R17" s="97"/>
      <c r="S17" s="97"/>
      <c r="T17" s="28" t="str">
        <f>T$14</f>
        <v>Real Prop Only</v>
      </c>
      <c r="U17" s="18"/>
      <c r="V17" s="40"/>
      <c r="W17" s="40"/>
      <c r="X17" s="40"/>
      <c r="Y17" s="133"/>
      <c r="Z17" s="26"/>
      <c r="AA17" s="130"/>
      <c r="AB17" s="136" t="s">
        <v>146</v>
      </c>
      <c r="AC17" s="45"/>
      <c r="AD17" s="229"/>
      <c r="AE17" s="230"/>
    </row>
    <row r="18" spans="1:31" s="21" customFormat="1" ht="16.5" customHeight="1" x14ac:dyDescent="0.25">
      <c r="A18" s="135"/>
      <c r="B18" s="29"/>
      <c r="C18" s="131"/>
      <c r="D18" s="137" t="s">
        <v>147</v>
      </c>
      <c r="E18" s="102">
        <f t="shared" si="7"/>
        <v>20.2791</v>
      </c>
      <c r="F18" s="103">
        <f t="shared" si="8"/>
        <v>38.2791</v>
      </c>
      <c r="G18" s="100"/>
      <c r="H18" s="101">
        <f>'[1]2024 4029 Calcs IC Schools'!$AB$33</f>
        <v>18</v>
      </c>
      <c r="I18" s="101">
        <f>'[1]2024 4029 Calcs IC Schools'!$AC$33</f>
        <v>2</v>
      </c>
      <c r="J18" s="101">
        <f>'[1]2024 4029 Calcs IC Schools'!$AD$33</f>
        <v>1.9964</v>
      </c>
      <c r="K18" s="101">
        <f>K$9</f>
        <v>0.1452</v>
      </c>
      <c r="L18" s="101">
        <f t="shared" ref="L18" si="9">L$9</f>
        <v>4.4985999999999997</v>
      </c>
      <c r="M18" s="101">
        <f>M$9</f>
        <v>2.0562999999999998</v>
      </c>
      <c r="N18" s="101">
        <f>N$12</f>
        <v>0.92110000000000003</v>
      </c>
      <c r="O18" s="101">
        <f>O$12</f>
        <v>0.6</v>
      </c>
      <c r="P18" s="101"/>
      <c r="Q18" s="101"/>
      <c r="R18" s="101">
        <f>R$9</f>
        <v>7.6614999999999993</v>
      </c>
      <c r="S18" s="101">
        <f>S$9</f>
        <v>0.4</v>
      </c>
      <c r="T18" s="122">
        <f>T$12</f>
        <v>1</v>
      </c>
      <c r="U18" s="19"/>
      <c r="V18" s="40"/>
      <c r="W18" s="40"/>
      <c r="X18" s="40"/>
      <c r="Y18" s="135"/>
      <c r="Z18" s="29"/>
      <c r="AA18" s="131"/>
      <c r="AB18" s="137" t="s">
        <v>147</v>
      </c>
      <c r="AC18" s="47"/>
      <c r="AD18" s="231"/>
      <c r="AE18" s="232"/>
    </row>
    <row r="19" spans="1:31" s="21" customFormat="1" ht="16.5" customHeight="1" x14ac:dyDescent="0.3">
      <c r="A19" s="133" t="s">
        <v>122</v>
      </c>
      <c r="B19" s="26" t="s">
        <v>30</v>
      </c>
      <c r="C19" s="38"/>
      <c r="D19" s="139"/>
      <c r="E19" s="142"/>
      <c r="F19" s="143"/>
      <c r="G19" s="106" t="s">
        <v>29</v>
      </c>
      <c r="H19" s="107" t="s">
        <v>29</v>
      </c>
      <c r="I19" s="107" t="s">
        <v>29</v>
      </c>
      <c r="J19" s="107"/>
      <c r="K19" s="107" t="s">
        <v>29</v>
      </c>
      <c r="L19" s="107" t="s">
        <v>29</v>
      </c>
      <c r="M19" s="108" t="s">
        <v>29</v>
      </c>
      <c r="N19" s="109" t="s">
        <v>153</v>
      </c>
      <c r="O19" s="109" t="s">
        <v>20</v>
      </c>
      <c r="P19" s="110"/>
      <c r="Q19" s="107" t="s">
        <v>29</v>
      </c>
      <c r="R19" s="107"/>
      <c r="S19" s="108" t="s">
        <v>29</v>
      </c>
      <c r="T19" s="36" t="str">
        <f>T$14</f>
        <v>Real Prop Only</v>
      </c>
      <c r="U19" s="11"/>
      <c r="V19" s="40"/>
      <c r="W19" s="40"/>
      <c r="X19" s="40"/>
      <c r="Y19" s="133" t="s">
        <v>122</v>
      </c>
      <c r="Z19" s="26" t="s">
        <v>30</v>
      </c>
      <c r="AA19" s="38"/>
      <c r="AB19" s="225"/>
      <c r="AC19" s="43"/>
      <c r="AD19" s="227"/>
      <c r="AE19" s="228"/>
    </row>
    <row r="20" spans="1:31" s="21" customFormat="1" ht="16.5" customHeight="1" x14ac:dyDescent="0.25">
      <c r="A20" s="133"/>
      <c r="B20" s="26" t="s">
        <v>154</v>
      </c>
      <c r="C20" s="39"/>
      <c r="D20" s="140" t="s">
        <v>148</v>
      </c>
      <c r="E20" s="144"/>
      <c r="F20" s="145">
        <f>SUM(N20:O20)</f>
        <v>4.57</v>
      </c>
      <c r="G20" s="111"/>
      <c r="H20" s="112"/>
      <c r="I20" s="112"/>
      <c r="J20" s="112"/>
      <c r="K20" s="112"/>
      <c r="L20" s="112"/>
      <c r="M20" s="113"/>
      <c r="N20" s="114">
        <f>'[1]2024 4029 Calcs Villages'!$AB$13</f>
        <v>4.57</v>
      </c>
      <c r="O20" s="114">
        <f>'[1]2024 4029 Calcs Villages'!$AC$13</f>
        <v>0</v>
      </c>
      <c r="P20" s="115"/>
      <c r="Q20" s="112"/>
      <c r="R20" s="112"/>
      <c r="S20" s="113"/>
      <c r="T20" s="124">
        <f>'[1]2024 4029 Calcs Villages'!$AD$13</f>
        <v>3.5</v>
      </c>
      <c r="U20" s="19"/>
      <c r="V20" s="40"/>
      <c r="W20" s="40"/>
      <c r="X20" s="40"/>
      <c r="Y20" s="133"/>
      <c r="Z20" s="26" t="s">
        <v>154</v>
      </c>
      <c r="AA20" s="39"/>
      <c r="AB20" s="226" t="s">
        <v>148</v>
      </c>
      <c r="AC20" s="47"/>
      <c r="AD20" s="231"/>
      <c r="AE20" s="232"/>
    </row>
    <row r="21" spans="1:31" s="21" customFormat="1" ht="16.5" customHeight="1" x14ac:dyDescent="0.25">
      <c r="A21" s="129" t="s">
        <v>95</v>
      </c>
      <c r="B21" s="30" t="s">
        <v>36</v>
      </c>
      <c r="C21" s="133" t="s">
        <v>33</v>
      </c>
      <c r="D21" s="22" t="s">
        <v>32</v>
      </c>
      <c r="E21" s="116">
        <f t="shared" ref="E21:F21" si="10">SUM(E22:E23)</f>
        <v>31.401800000000001</v>
      </c>
      <c r="F21" s="117">
        <f t="shared" si="10"/>
        <v>49.401800000000001</v>
      </c>
      <c r="G21" s="118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8"/>
      <c r="U21" s="18"/>
      <c r="V21" s="40"/>
      <c r="W21" s="40"/>
      <c r="X21" s="40"/>
      <c r="Y21" s="129" t="s">
        <v>95</v>
      </c>
      <c r="Z21" s="30" t="s">
        <v>36</v>
      </c>
      <c r="AA21" s="133" t="s">
        <v>33</v>
      </c>
      <c r="AB21" s="22" t="s">
        <v>32</v>
      </c>
      <c r="AC21" s="43">
        <f>E21/1000</f>
        <v>3.1401800000000001E-2</v>
      </c>
      <c r="AD21" s="227">
        <f>F21/1000</f>
        <v>4.9401800000000003E-2</v>
      </c>
      <c r="AE21" s="228"/>
    </row>
    <row r="22" spans="1:31" s="21" customFormat="1" ht="16.5" customHeight="1" x14ac:dyDescent="0.25">
      <c r="A22" s="133"/>
      <c r="B22" s="22" t="s">
        <v>89</v>
      </c>
      <c r="C22" s="130"/>
      <c r="D22" s="136" t="s">
        <v>146</v>
      </c>
      <c r="E22" s="94">
        <f t="shared" ref="E22:E23" si="11">(SUM(G22:S22))-H22</f>
        <v>10.8485</v>
      </c>
      <c r="F22" s="95">
        <f t="shared" ref="F22:F23" si="12">SUM(G22:S22)</f>
        <v>10.8485</v>
      </c>
      <c r="G22" s="96">
        <v>6</v>
      </c>
      <c r="H22" s="97"/>
      <c r="I22" s="97"/>
      <c r="J22" s="97"/>
      <c r="K22" s="97"/>
      <c r="L22" s="97"/>
      <c r="M22" s="97"/>
      <c r="N22" s="97"/>
      <c r="O22" s="97"/>
      <c r="P22" s="97"/>
      <c r="Q22" s="97">
        <f>Q$8</f>
        <v>4.8484999999999996</v>
      </c>
      <c r="R22" s="97"/>
      <c r="S22" s="97"/>
      <c r="T22" s="18"/>
      <c r="U22" s="18"/>
      <c r="V22" s="40"/>
      <c r="W22" s="40"/>
      <c r="X22" s="40"/>
      <c r="Y22" s="133"/>
      <c r="Z22" s="22" t="s">
        <v>89</v>
      </c>
      <c r="AA22" s="130"/>
      <c r="AB22" s="136" t="s">
        <v>146</v>
      </c>
      <c r="AC22" s="45"/>
      <c r="AD22" s="229"/>
      <c r="AE22" s="230"/>
    </row>
    <row r="23" spans="1:31" s="21" customFormat="1" ht="16.5" customHeight="1" x14ac:dyDescent="0.25">
      <c r="A23" s="133"/>
      <c r="B23" s="26"/>
      <c r="C23" s="131"/>
      <c r="D23" s="137" t="s">
        <v>147</v>
      </c>
      <c r="E23" s="98">
        <f t="shared" si="11"/>
        <v>20.5533</v>
      </c>
      <c r="F23" s="99">
        <f t="shared" si="12"/>
        <v>38.5533</v>
      </c>
      <c r="G23" s="100"/>
      <c r="H23" s="101">
        <f>H$18</f>
        <v>18</v>
      </c>
      <c r="I23" s="101">
        <f>I$18</f>
        <v>2</v>
      </c>
      <c r="J23" s="101">
        <f>J$18</f>
        <v>1.9964</v>
      </c>
      <c r="K23" s="101">
        <f>K$9</f>
        <v>0.1452</v>
      </c>
      <c r="L23" s="101">
        <f t="shared" ref="L23" si="13">L$9</f>
        <v>4.4985999999999997</v>
      </c>
      <c r="M23" s="101">
        <f>M$9</f>
        <v>2.0562999999999998</v>
      </c>
      <c r="N23" s="101">
        <f>'[1]2024 4029 Calcs Townships'!$AC$30</f>
        <v>0.94799999999999995</v>
      </c>
      <c r="O23" s="101">
        <f>'[1]2024 4029 Calcs Townships'!$AD$30</f>
        <v>0</v>
      </c>
      <c r="P23" s="101">
        <f>'[1]2024 4029 Winter Libraries'!$AB$47</f>
        <v>0.84730000000000005</v>
      </c>
      <c r="Q23" s="101"/>
      <c r="R23" s="101">
        <f>R$9</f>
        <v>7.6614999999999993</v>
      </c>
      <c r="S23" s="101">
        <f>S$9</f>
        <v>0.4</v>
      </c>
      <c r="T23" s="19"/>
      <c r="U23" s="19"/>
      <c r="V23" s="40"/>
      <c r="W23" s="40"/>
      <c r="X23" s="40"/>
      <c r="Y23" s="133"/>
      <c r="Z23" s="26"/>
      <c r="AA23" s="131"/>
      <c r="AB23" s="137" t="s">
        <v>147</v>
      </c>
      <c r="AC23" s="47"/>
      <c r="AD23" s="231"/>
      <c r="AE23" s="232"/>
    </row>
    <row r="24" spans="1:31" s="21" customFormat="1" ht="16.5" customHeight="1" x14ac:dyDescent="0.25">
      <c r="A24" s="133"/>
      <c r="B24" s="26"/>
      <c r="C24" s="129" t="s">
        <v>38</v>
      </c>
      <c r="D24" s="20" t="s">
        <v>37</v>
      </c>
      <c r="E24" s="90">
        <f t="shared" ref="E24:F24" si="14">SUM(E25:E26)</f>
        <v>29.601700000000001</v>
      </c>
      <c r="F24" s="91">
        <f t="shared" si="14"/>
        <v>47.601700000000001</v>
      </c>
      <c r="G24" s="92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11"/>
      <c r="U24" s="11"/>
      <c r="V24" s="40"/>
      <c r="W24" s="40"/>
      <c r="X24" s="40"/>
      <c r="Y24" s="133"/>
      <c r="Z24" s="26"/>
      <c r="AA24" s="129" t="s">
        <v>38</v>
      </c>
      <c r="AB24" s="20" t="s">
        <v>37</v>
      </c>
      <c r="AC24" s="43">
        <f>E24/1000</f>
        <v>2.9601700000000002E-2</v>
      </c>
      <c r="AD24" s="227">
        <f>F24/1000</f>
        <v>4.7601700000000004E-2</v>
      </c>
      <c r="AE24" s="228"/>
    </row>
    <row r="25" spans="1:31" s="21" customFormat="1" ht="16.5" customHeight="1" x14ac:dyDescent="0.25">
      <c r="A25" s="133"/>
      <c r="B25" s="26"/>
      <c r="C25" s="130"/>
      <c r="D25" s="136" t="s">
        <v>146</v>
      </c>
      <c r="E25" s="94">
        <f t="shared" ref="E25:E26" si="15">(SUM(G25:S25))-H25</f>
        <v>10.8485</v>
      </c>
      <c r="F25" s="95">
        <f t="shared" ref="F25:F26" si="16">SUM(G25:S25)</f>
        <v>10.8485</v>
      </c>
      <c r="G25" s="96">
        <v>6</v>
      </c>
      <c r="H25" s="97"/>
      <c r="I25" s="97"/>
      <c r="J25" s="97"/>
      <c r="K25" s="97"/>
      <c r="L25" s="97"/>
      <c r="M25" s="97"/>
      <c r="N25" s="97"/>
      <c r="O25" s="97"/>
      <c r="P25" s="97"/>
      <c r="Q25" s="97">
        <f>Q$8</f>
        <v>4.8484999999999996</v>
      </c>
      <c r="R25" s="97"/>
      <c r="S25" s="97"/>
      <c r="T25" s="18"/>
      <c r="U25" s="18"/>
      <c r="V25" s="40"/>
      <c r="W25" s="40"/>
      <c r="X25" s="40"/>
      <c r="Y25" s="133"/>
      <c r="Z25" s="26"/>
      <c r="AA25" s="130"/>
      <c r="AB25" s="136" t="s">
        <v>146</v>
      </c>
      <c r="AC25" s="45"/>
      <c r="AD25" s="229"/>
      <c r="AE25" s="230"/>
    </row>
    <row r="26" spans="1:31" s="21" customFormat="1" ht="16.5" customHeight="1" x14ac:dyDescent="0.25">
      <c r="A26" s="135"/>
      <c r="B26" s="29"/>
      <c r="C26" s="131"/>
      <c r="D26" s="137" t="s">
        <v>147</v>
      </c>
      <c r="E26" s="98">
        <f t="shared" si="15"/>
        <v>18.7532</v>
      </c>
      <c r="F26" s="99">
        <f t="shared" si="16"/>
        <v>36.7532</v>
      </c>
      <c r="G26" s="100"/>
      <c r="H26" s="101">
        <f>'[1]2024 4029 Out County Sch'!$AB$79</f>
        <v>18</v>
      </c>
      <c r="I26" s="101">
        <f>'[1]2024 4029 Out County Sch'!$AC$79</f>
        <v>0.95</v>
      </c>
      <c r="J26" s="101">
        <f>'[1]2024 4029 Out County Sch'!$AD$79</f>
        <v>1.5</v>
      </c>
      <c r="K26" s="101">
        <f>'[1]2024 4029 Calcs Delta &amp; ISDs'!$AB$102</f>
        <v>0.1411</v>
      </c>
      <c r="L26" s="101">
        <f>'[1]2024 4029 Calcs Delta &amp; ISDs'!$AE$102</f>
        <v>4.0998000000000001</v>
      </c>
      <c r="M26" s="101">
        <f>M$9</f>
        <v>2.0562999999999998</v>
      </c>
      <c r="N26" s="101">
        <f>N$23</f>
        <v>0.94799999999999995</v>
      </c>
      <c r="O26" s="101">
        <f>O$23</f>
        <v>0</v>
      </c>
      <c r="P26" s="101">
        <f>'[1]2024 4029 Winter Libraries'!$AB$67</f>
        <v>0.99650000000000005</v>
      </c>
      <c r="Q26" s="101"/>
      <c r="R26" s="101">
        <f>R$9</f>
        <v>7.6614999999999993</v>
      </c>
      <c r="S26" s="101">
        <f>S$9</f>
        <v>0.4</v>
      </c>
      <c r="T26" s="19"/>
      <c r="U26" s="19"/>
      <c r="V26" s="40"/>
      <c r="W26" s="40"/>
      <c r="X26" s="40"/>
      <c r="Y26" s="135"/>
      <c r="Z26" s="29"/>
      <c r="AA26" s="131"/>
      <c r="AB26" s="137" t="s">
        <v>147</v>
      </c>
      <c r="AC26" s="47"/>
      <c r="AD26" s="231"/>
      <c r="AE26" s="232"/>
    </row>
    <row r="27" spans="1:31" s="21" customFormat="1" ht="16.5" customHeight="1" x14ac:dyDescent="0.3">
      <c r="A27" s="133" t="s">
        <v>126</v>
      </c>
      <c r="B27" s="26" t="s">
        <v>37</v>
      </c>
      <c r="C27" s="38"/>
      <c r="D27" s="139"/>
      <c r="E27" s="142"/>
      <c r="F27" s="143"/>
      <c r="G27" s="106"/>
      <c r="H27" s="107"/>
      <c r="I27" s="107"/>
      <c r="J27" s="107"/>
      <c r="K27" s="107"/>
      <c r="L27" s="107"/>
      <c r="M27" s="108"/>
      <c r="N27" s="109" t="s">
        <v>153</v>
      </c>
      <c r="O27" s="109" t="s">
        <v>20</v>
      </c>
      <c r="P27" s="110"/>
      <c r="Q27" s="107"/>
      <c r="R27" s="107"/>
      <c r="S27" s="108"/>
      <c r="T27" s="36" t="str">
        <f>T$14</f>
        <v>Real Prop Only</v>
      </c>
      <c r="U27" s="11"/>
      <c r="V27" s="40"/>
      <c r="W27" s="40"/>
      <c r="X27" s="40"/>
      <c r="Y27" s="133" t="s">
        <v>126</v>
      </c>
      <c r="Z27" s="26" t="s">
        <v>37</v>
      </c>
      <c r="AA27" s="38"/>
      <c r="AB27" s="225"/>
      <c r="AC27" s="43"/>
      <c r="AD27" s="227"/>
      <c r="AE27" s="228"/>
    </row>
    <row r="28" spans="1:31" s="21" customFormat="1" ht="16.5" customHeight="1" x14ac:dyDescent="0.25">
      <c r="A28" s="133"/>
      <c r="B28" s="26" t="s">
        <v>154</v>
      </c>
      <c r="C28" s="39"/>
      <c r="D28" s="140" t="s">
        <v>148</v>
      </c>
      <c r="E28" s="144"/>
      <c r="F28" s="145">
        <f>SUM(N28:O28)</f>
        <v>10.5</v>
      </c>
      <c r="G28" s="111"/>
      <c r="H28" s="112"/>
      <c r="I28" s="112"/>
      <c r="J28" s="112"/>
      <c r="K28" s="112"/>
      <c r="L28" s="112"/>
      <c r="M28" s="113"/>
      <c r="N28" s="114">
        <f>'[1]2024 4029 Calcs Villages'!$AB$60</f>
        <v>10.5</v>
      </c>
      <c r="O28" s="114">
        <f>'[1]2024 4029 Calcs Villages'!$AC$60</f>
        <v>0</v>
      </c>
      <c r="P28" s="115"/>
      <c r="Q28" s="112"/>
      <c r="R28" s="112"/>
      <c r="S28" s="113"/>
      <c r="T28" s="124">
        <f>'[1]2024 4029 Calcs Villages'!$AD$60</f>
        <v>2</v>
      </c>
      <c r="U28" s="19"/>
      <c r="V28" s="40"/>
      <c r="W28" s="40"/>
      <c r="X28" s="40"/>
      <c r="Y28" s="133"/>
      <c r="Z28" s="26" t="s">
        <v>154</v>
      </c>
      <c r="AA28" s="39"/>
      <c r="AB28" s="226" t="s">
        <v>148</v>
      </c>
      <c r="AC28" s="47"/>
      <c r="AD28" s="231"/>
      <c r="AE28" s="232"/>
    </row>
    <row r="29" spans="1:31" s="21" customFormat="1" ht="16.5" customHeight="1" x14ac:dyDescent="0.25">
      <c r="A29" s="129" t="s">
        <v>96</v>
      </c>
      <c r="B29" s="30" t="s">
        <v>39</v>
      </c>
      <c r="C29" s="129" t="s">
        <v>28</v>
      </c>
      <c r="D29" s="20" t="s">
        <v>27</v>
      </c>
      <c r="E29" s="90">
        <f t="shared" ref="E29:F29" si="17">SUM(E30:E31)</f>
        <v>30.988099999999996</v>
      </c>
      <c r="F29" s="91">
        <f t="shared" si="17"/>
        <v>48.988099999999996</v>
      </c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27" t="str">
        <f>T$13</f>
        <v>Fire (Winter)</v>
      </c>
      <c r="U29" s="11"/>
      <c r="V29" s="40"/>
      <c r="W29" s="40"/>
      <c r="X29" s="40"/>
      <c r="Y29" s="129" t="s">
        <v>96</v>
      </c>
      <c r="Z29" s="30" t="s">
        <v>39</v>
      </c>
      <c r="AA29" s="129" t="s">
        <v>28</v>
      </c>
      <c r="AB29" s="20" t="s">
        <v>27</v>
      </c>
      <c r="AC29" s="43">
        <f>(E29+T31)/1000</f>
        <v>3.2488099999999999E-2</v>
      </c>
      <c r="AD29" s="227">
        <f>(F29+T31)/1000</f>
        <v>5.0488099999999994E-2</v>
      </c>
      <c r="AE29" s="233" t="s">
        <v>158</v>
      </c>
    </row>
    <row r="30" spans="1:31" s="21" customFormat="1" ht="16.5" customHeight="1" x14ac:dyDescent="0.25">
      <c r="A30" s="133"/>
      <c r="B30" s="22" t="s">
        <v>89</v>
      </c>
      <c r="C30" s="130"/>
      <c r="D30" s="136" t="s">
        <v>129</v>
      </c>
      <c r="E30" s="94">
        <f t="shared" ref="E30:E31" si="18">(SUM(G30:S30))-H30</f>
        <v>10.8485</v>
      </c>
      <c r="F30" s="95">
        <f t="shared" ref="F30:F31" si="19">SUM(G30:S30)</f>
        <v>10.8485</v>
      </c>
      <c r="G30" s="96">
        <v>6</v>
      </c>
      <c r="H30" s="97"/>
      <c r="I30" s="97"/>
      <c r="J30" s="97"/>
      <c r="K30" s="97"/>
      <c r="L30" s="97"/>
      <c r="M30" s="97"/>
      <c r="N30" s="97"/>
      <c r="O30" s="97"/>
      <c r="P30" s="97"/>
      <c r="Q30" s="97">
        <f>Q$8</f>
        <v>4.8484999999999996</v>
      </c>
      <c r="R30" s="97"/>
      <c r="S30" s="97"/>
      <c r="T30" s="28" t="str">
        <f>T$14</f>
        <v>Real Prop Only</v>
      </c>
      <c r="U30" s="18"/>
      <c r="V30" s="40"/>
      <c r="W30" s="40"/>
      <c r="X30" s="40"/>
      <c r="Y30" s="133"/>
      <c r="Z30" s="22" t="s">
        <v>89</v>
      </c>
      <c r="AA30" s="130"/>
      <c r="AB30" s="136" t="s">
        <v>129</v>
      </c>
      <c r="AC30" s="45"/>
      <c r="AD30" s="229"/>
      <c r="AE30" s="230"/>
    </row>
    <row r="31" spans="1:31" s="21" customFormat="1" ht="16.5" customHeight="1" x14ac:dyDescent="0.25">
      <c r="A31" s="135"/>
      <c r="B31" s="29"/>
      <c r="C31" s="131"/>
      <c r="D31" s="137" t="s">
        <v>130</v>
      </c>
      <c r="E31" s="98">
        <f t="shared" si="18"/>
        <v>20.139599999999994</v>
      </c>
      <c r="F31" s="99">
        <f t="shared" si="19"/>
        <v>38.139599999999994</v>
      </c>
      <c r="G31" s="100"/>
      <c r="H31" s="101">
        <f>H$9</f>
        <v>18</v>
      </c>
      <c r="I31" s="101">
        <f>I$9</f>
        <v>4.5</v>
      </c>
      <c r="J31" s="101">
        <f>J$9</f>
        <v>0</v>
      </c>
      <c r="K31" s="101">
        <f>K$9</f>
        <v>0.1452</v>
      </c>
      <c r="L31" s="101">
        <f t="shared" ref="L31" si="20">L$9</f>
        <v>4.4985999999999997</v>
      </c>
      <c r="M31" s="101">
        <f>M$9</f>
        <v>2.0562999999999998</v>
      </c>
      <c r="N31" s="101">
        <f>'[1]2024 4029 Calcs Townships'!$AC$38</f>
        <v>0.878</v>
      </c>
      <c r="O31" s="101">
        <f>'[1]2024 4029 Calcs Townships'!$AD$38</f>
        <v>0</v>
      </c>
      <c r="P31" s="101"/>
      <c r="Q31" s="101"/>
      <c r="R31" s="101">
        <f>R$9</f>
        <v>7.6614999999999993</v>
      </c>
      <c r="S31" s="101">
        <f>S$9</f>
        <v>0.4</v>
      </c>
      <c r="T31" s="123">
        <f>'[1]2024 4029 Calcs Townships'!$AE$38</f>
        <v>1.5</v>
      </c>
      <c r="U31" s="19"/>
      <c r="V31" s="40"/>
      <c r="W31" s="40"/>
      <c r="X31" s="40"/>
      <c r="Y31" s="135"/>
      <c r="Z31" s="29"/>
      <c r="AA31" s="131"/>
      <c r="AB31" s="137" t="s">
        <v>130</v>
      </c>
      <c r="AC31" s="47"/>
      <c r="AD31" s="231"/>
      <c r="AE31" s="232"/>
    </row>
    <row r="32" spans="1:31" s="21" customFormat="1" ht="16.5" customHeight="1" x14ac:dyDescent="0.3">
      <c r="A32" s="133" t="s">
        <v>125</v>
      </c>
      <c r="B32" s="26" t="s">
        <v>88</v>
      </c>
      <c r="C32" s="38"/>
      <c r="D32" s="139"/>
      <c r="E32" s="142"/>
      <c r="F32" s="143"/>
      <c r="G32" s="106" t="s">
        <v>29</v>
      </c>
      <c r="H32" s="107" t="s">
        <v>29</v>
      </c>
      <c r="I32" s="107" t="s">
        <v>29</v>
      </c>
      <c r="J32" s="107"/>
      <c r="K32" s="107" t="s">
        <v>29</v>
      </c>
      <c r="L32" s="107" t="s">
        <v>29</v>
      </c>
      <c r="M32" s="108" t="s">
        <v>29</v>
      </c>
      <c r="N32" s="109" t="s">
        <v>153</v>
      </c>
      <c r="O32" s="109" t="s">
        <v>20</v>
      </c>
      <c r="P32" s="110"/>
      <c r="Q32" s="107" t="s">
        <v>29</v>
      </c>
      <c r="R32" s="107"/>
      <c r="S32" s="108" t="s">
        <v>29</v>
      </c>
      <c r="T32" s="12"/>
      <c r="U32" s="11"/>
      <c r="V32" s="40"/>
      <c r="W32" s="40"/>
      <c r="X32" s="40"/>
      <c r="Y32" s="133" t="s">
        <v>125</v>
      </c>
      <c r="Z32" s="26" t="s">
        <v>88</v>
      </c>
      <c r="AA32" s="38"/>
      <c r="AB32" s="225"/>
      <c r="AC32" s="43"/>
      <c r="AD32" s="227"/>
      <c r="AE32" s="228"/>
    </row>
    <row r="33" spans="1:31" s="21" customFormat="1" ht="16.5" customHeight="1" x14ac:dyDescent="0.25">
      <c r="A33" s="133"/>
      <c r="B33" s="26" t="s">
        <v>154</v>
      </c>
      <c r="C33" s="39"/>
      <c r="D33" s="140" t="s">
        <v>148</v>
      </c>
      <c r="E33" s="144"/>
      <c r="F33" s="145">
        <f>SUM(N33:O33)</f>
        <v>4.5088999999999997</v>
      </c>
      <c r="G33" s="111"/>
      <c r="H33" s="112"/>
      <c r="I33" s="112"/>
      <c r="J33" s="112"/>
      <c r="K33" s="112"/>
      <c r="L33" s="112"/>
      <c r="M33" s="113"/>
      <c r="N33" s="114">
        <f>'[1]2024 4029 Calcs Villages'!$AB$24</f>
        <v>4.5088999999999997</v>
      </c>
      <c r="O33" s="114">
        <f>'[1]2024 4029 Calcs Villages'!$AC$24</f>
        <v>0</v>
      </c>
      <c r="P33" s="115"/>
      <c r="Q33" s="112"/>
      <c r="R33" s="112"/>
      <c r="S33" s="113"/>
      <c r="T33" s="37"/>
      <c r="U33" s="19"/>
      <c r="V33" s="40"/>
      <c r="W33" s="40"/>
      <c r="X33" s="40"/>
      <c r="Y33" s="133"/>
      <c r="Z33" s="26" t="s">
        <v>154</v>
      </c>
      <c r="AA33" s="39"/>
      <c r="AB33" s="226" t="s">
        <v>148</v>
      </c>
      <c r="AC33" s="47"/>
      <c r="AD33" s="231"/>
      <c r="AE33" s="232"/>
    </row>
    <row r="34" spans="1:31" s="21" customFormat="1" ht="16.5" customHeight="1" x14ac:dyDescent="0.25">
      <c r="A34" s="129" t="s">
        <v>97</v>
      </c>
      <c r="B34" s="30" t="s">
        <v>40</v>
      </c>
      <c r="C34" s="129" t="s">
        <v>28</v>
      </c>
      <c r="D34" s="20" t="s">
        <v>27</v>
      </c>
      <c r="E34" s="90">
        <f t="shared" ref="E34:F34" si="21">SUM(E35:E36)</f>
        <v>31.740699999999997</v>
      </c>
      <c r="F34" s="91">
        <f t="shared" si="21"/>
        <v>49.740699999999997</v>
      </c>
      <c r="G34" s="9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27" t="str">
        <f>T$13</f>
        <v>Fire (Winter)</v>
      </c>
      <c r="U34" s="11"/>
      <c r="V34" s="40"/>
      <c r="W34" s="40"/>
      <c r="X34" s="40"/>
      <c r="Y34" s="129" t="s">
        <v>97</v>
      </c>
      <c r="Z34" s="30" t="s">
        <v>40</v>
      </c>
      <c r="AA34" s="129" t="s">
        <v>28</v>
      </c>
      <c r="AB34" s="20" t="s">
        <v>27</v>
      </c>
      <c r="AC34" s="43">
        <f>(E34+P$246)/1000</f>
        <v>3.1740699999999997E-2</v>
      </c>
      <c r="AD34" s="227">
        <f>(F34+P$246)/1000</f>
        <v>4.9740699999999999E-2</v>
      </c>
      <c r="AE34" s="233" t="s">
        <v>160</v>
      </c>
    </row>
    <row r="35" spans="1:31" s="21" customFormat="1" ht="16.5" customHeight="1" x14ac:dyDescent="0.25">
      <c r="A35" s="133"/>
      <c r="B35" s="22" t="s">
        <v>89</v>
      </c>
      <c r="C35" s="130"/>
      <c r="D35" s="136" t="s">
        <v>146</v>
      </c>
      <c r="E35" s="94">
        <f t="shared" ref="E35:E36" si="22">(SUM(G35:S35))-H35</f>
        <v>10.8485</v>
      </c>
      <c r="F35" s="95">
        <f t="shared" ref="F35:F36" si="23">SUM(G35:S35)</f>
        <v>10.8485</v>
      </c>
      <c r="G35" s="96">
        <v>6</v>
      </c>
      <c r="H35" s="97"/>
      <c r="I35" s="97"/>
      <c r="J35" s="97"/>
      <c r="K35" s="97"/>
      <c r="L35" s="97"/>
      <c r="M35" s="97"/>
      <c r="N35" s="97"/>
      <c r="O35" s="97"/>
      <c r="P35" s="97"/>
      <c r="Q35" s="97">
        <f>Q$8</f>
        <v>4.8484999999999996</v>
      </c>
      <c r="R35" s="97"/>
      <c r="S35" s="97"/>
      <c r="T35" s="28" t="str">
        <f>T$14</f>
        <v>Real Prop Only</v>
      </c>
      <c r="U35" s="18"/>
      <c r="V35" s="40"/>
      <c r="W35" s="40"/>
      <c r="X35" s="40"/>
      <c r="Y35" s="133"/>
      <c r="Z35" s="22" t="s">
        <v>89</v>
      </c>
      <c r="AA35" s="130"/>
      <c r="AB35" s="136" t="s">
        <v>146</v>
      </c>
      <c r="AC35" s="45"/>
      <c r="AD35" s="229"/>
      <c r="AE35" s="230"/>
    </row>
    <row r="36" spans="1:31" s="21" customFormat="1" ht="16.5" customHeight="1" x14ac:dyDescent="0.25">
      <c r="A36" s="133"/>
      <c r="B36" s="26"/>
      <c r="C36" s="131"/>
      <c r="D36" s="137" t="s">
        <v>147</v>
      </c>
      <c r="E36" s="98">
        <f t="shared" si="22"/>
        <v>20.892199999999995</v>
      </c>
      <c r="F36" s="99">
        <f t="shared" si="23"/>
        <v>38.892199999999995</v>
      </c>
      <c r="G36" s="100"/>
      <c r="H36" s="101">
        <f>H$9</f>
        <v>18</v>
      </c>
      <c r="I36" s="101">
        <f>I$9</f>
        <v>4.5</v>
      </c>
      <c r="J36" s="101">
        <f>J$9</f>
        <v>0</v>
      </c>
      <c r="K36" s="101">
        <f>K$9</f>
        <v>0.1452</v>
      </c>
      <c r="L36" s="101">
        <f t="shared" ref="L36" si="24">L$9</f>
        <v>4.4985999999999997</v>
      </c>
      <c r="M36" s="101">
        <f>M$9</f>
        <v>2.0562999999999998</v>
      </c>
      <c r="N36" s="101">
        <f>'[1]2024 4029 Calcs Townships'!$AC$47</f>
        <v>0.84379999999999999</v>
      </c>
      <c r="O36" s="101">
        <f>'[1]2024 4029 Calcs Townships'!$AD$47</f>
        <v>0</v>
      </c>
      <c r="P36" s="101">
        <f>'[1]2024 4029 Winter Libraries'!$AB$29</f>
        <v>0.78680000000000005</v>
      </c>
      <c r="Q36" s="101"/>
      <c r="R36" s="101">
        <f>R$9</f>
        <v>7.6614999999999993</v>
      </c>
      <c r="S36" s="101">
        <f>S$9</f>
        <v>0.4</v>
      </c>
      <c r="T36" s="123">
        <f>'[1]2024 4029 Calcs Townships'!$AE$47</f>
        <v>2</v>
      </c>
      <c r="U36" s="19"/>
      <c r="V36" s="40"/>
      <c r="W36" s="40"/>
      <c r="X36" s="40"/>
      <c r="Y36" s="133"/>
      <c r="Z36" s="26"/>
      <c r="AA36" s="131"/>
      <c r="AB36" s="137" t="s">
        <v>147</v>
      </c>
      <c r="AC36" s="47"/>
      <c r="AD36" s="231"/>
      <c r="AE36" s="232"/>
    </row>
    <row r="37" spans="1:31" s="21" customFormat="1" ht="16.5" customHeight="1" x14ac:dyDescent="0.25">
      <c r="A37" s="133"/>
      <c r="B37" s="26"/>
      <c r="C37" s="129" t="s">
        <v>42</v>
      </c>
      <c r="D37" s="20" t="s">
        <v>41</v>
      </c>
      <c r="E37" s="90">
        <f t="shared" ref="E37:F37" si="25">SUM(E38:E39)</f>
        <v>33.990699999999997</v>
      </c>
      <c r="F37" s="91">
        <f t="shared" si="25"/>
        <v>51.990699999999997</v>
      </c>
      <c r="G37" s="92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27" t="str">
        <f>T$13</f>
        <v>Fire (Winter)</v>
      </c>
      <c r="U37" s="11"/>
      <c r="V37" s="40"/>
      <c r="W37" s="40"/>
      <c r="X37" s="40"/>
      <c r="Y37" s="133"/>
      <c r="Z37" s="26"/>
      <c r="AA37" s="129" t="s">
        <v>42</v>
      </c>
      <c r="AB37" s="20" t="s">
        <v>41</v>
      </c>
      <c r="AC37" s="43">
        <f>(E37+P$246)/1000</f>
        <v>3.3990699999999999E-2</v>
      </c>
      <c r="AD37" s="227">
        <f>(F37+P$246)/1000</f>
        <v>5.1990699999999994E-2</v>
      </c>
      <c r="AE37" s="233" t="s">
        <v>160</v>
      </c>
    </row>
    <row r="38" spans="1:31" s="21" customFormat="1" ht="16.5" customHeight="1" x14ac:dyDescent="0.25">
      <c r="A38" s="133"/>
      <c r="B38" s="26"/>
      <c r="C38" s="130"/>
      <c r="D38" s="136" t="s">
        <v>129</v>
      </c>
      <c r="E38" s="94">
        <f t="shared" ref="E38:E39" si="26">(SUM(G38:S38))-H38</f>
        <v>10.8485</v>
      </c>
      <c r="F38" s="95">
        <f t="shared" ref="F38:F39" si="27">SUM(G38:S38)</f>
        <v>10.8485</v>
      </c>
      <c r="G38" s="96">
        <v>6</v>
      </c>
      <c r="H38" s="97"/>
      <c r="I38" s="97"/>
      <c r="J38" s="97"/>
      <c r="K38" s="97"/>
      <c r="L38" s="97"/>
      <c r="M38" s="97"/>
      <c r="N38" s="97"/>
      <c r="O38" s="97"/>
      <c r="P38" s="97"/>
      <c r="Q38" s="97">
        <f>Q$8</f>
        <v>4.8484999999999996</v>
      </c>
      <c r="R38" s="97"/>
      <c r="S38" s="97"/>
      <c r="T38" s="28" t="str">
        <f>T$14</f>
        <v>Real Prop Only</v>
      </c>
      <c r="U38" s="18"/>
      <c r="V38" s="40"/>
      <c r="W38" s="40"/>
      <c r="X38" s="40"/>
      <c r="Y38" s="133"/>
      <c r="Z38" s="26"/>
      <c r="AA38" s="130"/>
      <c r="AB38" s="136" t="s">
        <v>129</v>
      </c>
      <c r="AC38" s="45"/>
      <c r="AD38" s="229"/>
      <c r="AE38" s="230"/>
    </row>
    <row r="39" spans="1:31" s="21" customFormat="1" ht="16.5" customHeight="1" x14ac:dyDescent="0.25">
      <c r="A39" s="133"/>
      <c r="B39" s="26"/>
      <c r="C39" s="131"/>
      <c r="D39" s="137" t="s">
        <v>130</v>
      </c>
      <c r="E39" s="98">
        <f t="shared" si="26"/>
        <v>23.142199999999995</v>
      </c>
      <c r="F39" s="99">
        <f t="shared" si="27"/>
        <v>41.142199999999995</v>
      </c>
      <c r="G39" s="100"/>
      <c r="H39" s="101">
        <f>'[1]2024 4029 Calcs IC Schools'!$AB$62</f>
        <v>18</v>
      </c>
      <c r="I39" s="101">
        <f>'[1]2024 4029 Calcs IC Schools'!$AC$62</f>
        <v>6.75</v>
      </c>
      <c r="J39" s="101">
        <f>'[1]2024 4029 Calcs IC Schools'!$AD$62</f>
        <v>0</v>
      </c>
      <c r="K39" s="101">
        <f>K$9</f>
        <v>0.1452</v>
      </c>
      <c r="L39" s="101">
        <f t="shared" ref="L39" si="28">L$9</f>
        <v>4.4985999999999997</v>
      </c>
      <c r="M39" s="101">
        <f>M$9</f>
        <v>2.0562999999999998</v>
      </c>
      <c r="N39" s="101">
        <f>N$36</f>
        <v>0.84379999999999999</v>
      </c>
      <c r="O39" s="101">
        <f>O$36</f>
        <v>0</v>
      </c>
      <c r="P39" s="101">
        <f>P$36</f>
        <v>0.78680000000000005</v>
      </c>
      <c r="Q39" s="101"/>
      <c r="R39" s="101">
        <f>R$9</f>
        <v>7.6614999999999993</v>
      </c>
      <c r="S39" s="101">
        <f>S$9</f>
        <v>0.4</v>
      </c>
      <c r="T39" s="123">
        <f>T$36</f>
        <v>2</v>
      </c>
      <c r="U39" s="19"/>
      <c r="V39" s="40"/>
      <c r="W39" s="40"/>
      <c r="X39" s="40"/>
      <c r="Y39" s="133"/>
      <c r="Z39" s="26"/>
      <c r="AA39" s="131"/>
      <c r="AB39" s="137" t="s">
        <v>130</v>
      </c>
      <c r="AC39" s="47"/>
      <c r="AD39" s="231"/>
      <c r="AE39" s="232"/>
    </row>
    <row r="40" spans="1:31" s="21" customFormat="1" ht="16.5" customHeight="1" x14ac:dyDescent="0.25">
      <c r="A40" s="133"/>
      <c r="B40" s="26"/>
      <c r="C40" s="129" t="s">
        <v>44</v>
      </c>
      <c r="D40" s="20" t="s">
        <v>43</v>
      </c>
      <c r="E40" s="90">
        <f t="shared" ref="E40:F40" si="29">SUM(E41:E42)</f>
        <v>31.490699999999997</v>
      </c>
      <c r="F40" s="91">
        <f t="shared" si="29"/>
        <v>49.490699999999997</v>
      </c>
      <c r="G40" s="92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27" t="str">
        <f>T$13</f>
        <v>Fire (Winter)</v>
      </c>
      <c r="U40" s="11"/>
      <c r="V40" s="40"/>
      <c r="W40" s="40"/>
      <c r="X40" s="40"/>
      <c r="Y40" s="133"/>
      <c r="Z40" s="26"/>
      <c r="AA40" s="129" t="s">
        <v>44</v>
      </c>
      <c r="AB40" s="20" t="s">
        <v>43</v>
      </c>
      <c r="AC40" s="43">
        <f>(E40+P$246)/1000</f>
        <v>3.1490699999999996E-2</v>
      </c>
      <c r="AD40" s="227">
        <f>(F40+P$246)/1000</f>
        <v>4.9490699999999999E-2</v>
      </c>
      <c r="AE40" s="233" t="s">
        <v>160</v>
      </c>
    </row>
    <row r="41" spans="1:31" s="21" customFormat="1" ht="16.5" customHeight="1" x14ac:dyDescent="0.25">
      <c r="A41" s="133"/>
      <c r="B41" s="26"/>
      <c r="C41" s="130"/>
      <c r="D41" s="136" t="s">
        <v>146</v>
      </c>
      <c r="E41" s="94">
        <f t="shared" ref="E41:E42" si="30">(SUM(G41:S41))-H41</f>
        <v>10.8485</v>
      </c>
      <c r="F41" s="95">
        <f t="shared" ref="F41:F42" si="31">SUM(G41:S41)</f>
        <v>10.8485</v>
      </c>
      <c r="G41" s="96">
        <v>6</v>
      </c>
      <c r="H41" s="97"/>
      <c r="I41" s="97"/>
      <c r="J41" s="97"/>
      <c r="K41" s="97"/>
      <c r="L41" s="97"/>
      <c r="M41" s="97"/>
      <c r="N41" s="97"/>
      <c r="O41" s="97"/>
      <c r="P41" s="97"/>
      <c r="Q41" s="97">
        <f>Q$8</f>
        <v>4.8484999999999996</v>
      </c>
      <c r="R41" s="97"/>
      <c r="S41" s="97"/>
      <c r="T41" s="28" t="str">
        <f>T$14</f>
        <v>Real Prop Only</v>
      </c>
      <c r="U41" s="18"/>
      <c r="V41" s="40"/>
      <c r="W41" s="40"/>
      <c r="X41" s="40"/>
      <c r="Y41" s="133"/>
      <c r="Z41" s="26"/>
      <c r="AA41" s="130"/>
      <c r="AB41" s="136" t="s">
        <v>146</v>
      </c>
      <c r="AC41" s="45"/>
      <c r="AD41" s="229"/>
      <c r="AE41" s="230"/>
    </row>
    <row r="42" spans="1:31" s="21" customFormat="1" ht="16.5" customHeight="1" x14ac:dyDescent="0.25">
      <c r="A42" s="135"/>
      <c r="B42" s="29"/>
      <c r="C42" s="131"/>
      <c r="D42" s="137" t="s">
        <v>147</v>
      </c>
      <c r="E42" s="98">
        <f t="shared" si="30"/>
        <v>20.642199999999995</v>
      </c>
      <c r="F42" s="99">
        <f t="shared" si="31"/>
        <v>38.642199999999995</v>
      </c>
      <c r="G42" s="100"/>
      <c r="H42" s="101">
        <f>'[1]2024 4029 Calcs Co Schools Win'!$AB$32</f>
        <v>18</v>
      </c>
      <c r="I42" s="101">
        <f>'[1]2024 4029 Calcs Co Schools Win'!$AC$32</f>
        <v>4.25</v>
      </c>
      <c r="J42" s="101">
        <f>'[1]2024 4029 Calcs Co Schools Win'!$AD$32</f>
        <v>0</v>
      </c>
      <c r="K42" s="101">
        <f>K$9</f>
        <v>0.1452</v>
      </c>
      <c r="L42" s="101">
        <f t="shared" ref="L42" si="32">L$9</f>
        <v>4.4985999999999997</v>
      </c>
      <c r="M42" s="101">
        <f>M$9</f>
        <v>2.0562999999999998</v>
      </c>
      <c r="N42" s="101">
        <f>N$36</f>
        <v>0.84379999999999999</v>
      </c>
      <c r="O42" s="101">
        <f>O$36</f>
        <v>0</v>
      </c>
      <c r="P42" s="101">
        <f>P$36</f>
        <v>0.78680000000000005</v>
      </c>
      <c r="Q42" s="101"/>
      <c r="R42" s="101">
        <f>R$9</f>
        <v>7.6614999999999993</v>
      </c>
      <c r="S42" s="101">
        <f>S$9</f>
        <v>0.4</v>
      </c>
      <c r="T42" s="123">
        <f>T$36</f>
        <v>2</v>
      </c>
      <c r="U42" s="19"/>
      <c r="V42" s="40"/>
      <c r="W42" s="40"/>
      <c r="X42" s="40"/>
      <c r="Y42" s="135"/>
      <c r="Z42" s="29"/>
      <c r="AA42" s="131"/>
      <c r="AB42" s="137" t="s">
        <v>147</v>
      </c>
      <c r="AC42" s="47"/>
      <c r="AD42" s="231"/>
      <c r="AE42" s="232"/>
    </row>
    <row r="43" spans="1:31" s="21" customFormat="1" ht="16.5" customHeight="1" x14ac:dyDescent="0.3">
      <c r="A43" s="133" t="s">
        <v>151</v>
      </c>
      <c r="B43" s="26" t="s">
        <v>43</v>
      </c>
      <c r="C43" s="38"/>
      <c r="D43" s="139"/>
      <c r="E43" s="142"/>
      <c r="F43" s="143"/>
      <c r="G43" s="106" t="s">
        <v>29</v>
      </c>
      <c r="H43" s="107" t="s">
        <v>29</v>
      </c>
      <c r="I43" s="107" t="s">
        <v>29</v>
      </c>
      <c r="J43" s="107"/>
      <c r="K43" s="107" t="s">
        <v>29</v>
      </c>
      <c r="L43" s="107" t="s">
        <v>29</v>
      </c>
      <c r="M43" s="108" t="s">
        <v>29</v>
      </c>
      <c r="N43" s="109" t="s">
        <v>153</v>
      </c>
      <c r="O43" s="109" t="s">
        <v>20</v>
      </c>
      <c r="P43" s="110"/>
      <c r="Q43" s="107" t="s">
        <v>29</v>
      </c>
      <c r="R43" s="107"/>
      <c r="S43" s="108" t="s">
        <v>29</v>
      </c>
      <c r="T43" s="12"/>
      <c r="U43" s="11"/>
      <c r="V43" s="40"/>
      <c r="W43" s="40"/>
      <c r="X43" s="40"/>
      <c r="Y43" s="133" t="s">
        <v>151</v>
      </c>
      <c r="Z43" s="26" t="s">
        <v>43</v>
      </c>
      <c r="AA43" s="38"/>
      <c r="AB43" s="225"/>
      <c r="AC43" s="43"/>
      <c r="AD43" s="227"/>
      <c r="AE43" s="228"/>
    </row>
    <row r="44" spans="1:31" s="21" customFormat="1" ht="16.5" customHeight="1" x14ac:dyDescent="0.25">
      <c r="A44" s="133"/>
      <c r="B44" s="26" t="s">
        <v>154</v>
      </c>
      <c r="C44" s="39"/>
      <c r="D44" s="140" t="s">
        <v>148</v>
      </c>
      <c r="E44" s="144"/>
      <c r="F44" s="145">
        <f>SUM(N44:O44)</f>
        <v>15</v>
      </c>
      <c r="G44" s="111"/>
      <c r="H44" s="112"/>
      <c r="I44" s="112"/>
      <c r="J44" s="112"/>
      <c r="K44" s="112"/>
      <c r="L44" s="112"/>
      <c r="M44" s="113"/>
      <c r="N44" s="114">
        <f>'[1]2024 4029 Calcs Villages'!$W$50</f>
        <v>12.802899999999999</v>
      </c>
      <c r="O44" s="114">
        <f>'[1]2024 4029 Calcs Villages'!$AC$50</f>
        <v>2.1970999999999998</v>
      </c>
      <c r="P44" s="115"/>
      <c r="Q44" s="112"/>
      <c r="R44" s="112"/>
      <c r="S44" s="113"/>
      <c r="T44" s="37"/>
      <c r="U44" s="19"/>
      <c r="V44" s="40"/>
      <c r="W44" s="40"/>
      <c r="X44" s="40"/>
      <c r="Y44" s="133"/>
      <c r="Z44" s="26" t="s">
        <v>154</v>
      </c>
      <c r="AA44" s="39"/>
      <c r="AB44" s="226" t="s">
        <v>148</v>
      </c>
      <c r="AC44" s="47"/>
      <c r="AD44" s="231"/>
      <c r="AE44" s="232"/>
    </row>
    <row r="45" spans="1:31" s="21" customFormat="1" ht="16.5" customHeight="1" x14ac:dyDescent="0.25">
      <c r="A45" s="129" t="s">
        <v>98</v>
      </c>
      <c r="B45" s="30" t="s">
        <v>45</v>
      </c>
      <c r="C45" s="129" t="s">
        <v>46</v>
      </c>
      <c r="D45" s="20" t="s">
        <v>45</v>
      </c>
      <c r="E45" s="90">
        <f t="shared" ref="E45:F45" si="33">SUM(E46:E47)</f>
        <v>34.719799999999992</v>
      </c>
      <c r="F45" s="91">
        <f t="shared" si="33"/>
        <v>52.579399999999993</v>
      </c>
      <c r="G45" s="92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11"/>
      <c r="U45" s="11"/>
      <c r="V45" s="40"/>
      <c r="W45" s="40"/>
      <c r="X45" s="40"/>
      <c r="Y45" s="129" t="s">
        <v>98</v>
      </c>
      <c r="Z45" s="30" t="s">
        <v>45</v>
      </c>
      <c r="AA45" s="129" t="s">
        <v>46</v>
      </c>
      <c r="AB45" s="20" t="s">
        <v>45</v>
      </c>
      <c r="AC45" s="43">
        <f>E45/1000</f>
        <v>3.4719799999999995E-2</v>
      </c>
      <c r="AD45" s="227">
        <f>F45/1000</f>
        <v>5.2579399999999991E-2</v>
      </c>
      <c r="AE45" s="228"/>
    </row>
    <row r="46" spans="1:31" s="21" customFormat="1" ht="16.5" customHeight="1" x14ac:dyDescent="0.25">
      <c r="A46" s="133"/>
      <c r="B46" s="22" t="s">
        <v>89</v>
      </c>
      <c r="C46" s="130"/>
      <c r="D46" s="136" t="s">
        <v>146</v>
      </c>
      <c r="E46" s="94">
        <f t="shared" ref="E46:E47" si="34">(SUM(G46:S46))-H46</f>
        <v>10.8485</v>
      </c>
      <c r="F46" s="95">
        <f t="shared" ref="F46:F47" si="35">SUM(G46:S46)</f>
        <v>10.8485</v>
      </c>
      <c r="G46" s="96">
        <v>6</v>
      </c>
      <c r="H46" s="97"/>
      <c r="I46" s="97"/>
      <c r="J46" s="97"/>
      <c r="K46" s="97"/>
      <c r="L46" s="97"/>
      <c r="M46" s="97"/>
      <c r="N46" s="97"/>
      <c r="O46" s="97"/>
      <c r="P46" s="97"/>
      <c r="Q46" s="97">
        <f>Q$8</f>
        <v>4.8484999999999996</v>
      </c>
      <c r="R46" s="97"/>
      <c r="S46" s="97"/>
      <c r="T46" s="18"/>
      <c r="U46" s="18"/>
      <c r="V46" s="40"/>
      <c r="W46" s="40"/>
      <c r="X46" s="40"/>
      <c r="Y46" s="133"/>
      <c r="Z46" s="22" t="s">
        <v>89</v>
      </c>
      <c r="AA46" s="130"/>
      <c r="AB46" s="136" t="s">
        <v>146</v>
      </c>
      <c r="AC46" s="45"/>
      <c r="AD46" s="229"/>
      <c r="AE46" s="230"/>
    </row>
    <row r="47" spans="1:31" s="21" customFormat="1" ht="16.5" customHeight="1" x14ac:dyDescent="0.25">
      <c r="A47" s="135"/>
      <c r="B47" s="29"/>
      <c r="C47" s="131"/>
      <c r="D47" s="137" t="s">
        <v>147</v>
      </c>
      <c r="E47" s="98">
        <f t="shared" si="34"/>
        <v>23.871299999999991</v>
      </c>
      <c r="F47" s="99">
        <f t="shared" si="35"/>
        <v>41.730899999999991</v>
      </c>
      <c r="G47" s="100"/>
      <c r="H47" s="101">
        <f>'[1]2024 4029 Calcs Co Schools Win'!$AB$23</f>
        <v>17.8596</v>
      </c>
      <c r="I47" s="101">
        <f>'[1]2024 4029 Calcs Co Schools Win'!$AC$23</f>
        <v>0</v>
      </c>
      <c r="J47" s="101">
        <f>'[1]2024 4029 Calcs Co Schools Win'!$AD$23</f>
        <v>2.9735999999999998</v>
      </c>
      <c r="K47" s="101">
        <f>K$9</f>
        <v>0.1452</v>
      </c>
      <c r="L47" s="101">
        <f t="shared" ref="L47" si="36">L$9</f>
        <v>4.4985999999999997</v>
      </c>
      <c r="M47" s="101">
        <f>M$9</f>
        <v>2.0562999999999998</v>
      </c>
      <c r="N47" s="101">
        <f>'[1]2024 4029 Calcs Townships'!$AC$56</f>
        <v>4.6595000000000004</v>
      </c>
      <c r="O47" s="101">
        <f>'[1]2024 4029 Calcs Townships'!$AD$56</f>
        <v>0</v>
      </c>
      <c r="P47" s="101">
        <f>'[1]2024 4029 Winter Libraries'!$AB$13</f>
        <v>1.4765999999999999</v>
      </c>
      <c r="Q47" s="101"/>
      <c r="R47" s="101">
        <f>R$9</f>
        <v>7.6614999999999993</v>
      </c>
      <c r="S47" s="101">
        <f>S$9</f>
        <v>0.4</v>
      </c>
      <c r="T47" s="19"/>
      <c r="U47" s="19"/>
      <c r="V47" s="40"/>
      <c r="W47" s="40"/>
      <c r="X47" s="40"/>
      <c r="Y47" s="135"/>
      <c r="Z47" s="29"/>
      <c r="AA47" s="131"/>
      <c r="AB47" s="137" t="s">
        <v>147</v>
      </c>
      <c r="AC47" s="47"/>
      <c r="AD47" s="231"/>
      <c r="AE47" s="232"/>
    </row>
    <row r="48" spans="1:31" s="21" customFormat="1" ht="16.5" customHeight="1" x14ac:dyDescent="0.25">
      <c r="A48" s="129" t="s">
        <v>99</v>
      </c>
      <c r="B48" s="30" t="s">
        <v>47</v>
      </c>
      <c r="C48" s="129" t="s">
        <v>50</v>
      </c>
      <c r="D48" s="20" t="s">
        <v>49</v>
      </c>
      <c r="E48" s="90">
        <f t="shared" ref="E48:F48" si="37">SUM(E49:E50)</f>
        <v>42.6327</v>
      </c>
      <c r="F48" s="91">
        <f t="shared" si="37"/>
        <v>60.6327</v>
      </c>
      <c r="G48" s="92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11"/>
      <c r="U48" s="11"/>
      <c r="V48" s="40"/>
      <c r="W48" s="40"/>
      <c r="X48" s="40"/>
      <c r="Y48" s="129" t="s">
        <v>99</v>
      </c>
      <c r="Z48" s="30" t="s">
        <v>47</v>
      </c>
      <c r="AA48" s="129" t="s">
        <v>50</v>
      </c>
      <c r="AB48" s="20" t="s">
        <v>49</v>
      </c>
      <c r="AC48" s="43">
        <f>E48/1000</f>
        <v>4.2632700000000003E-2</v>
      </c>
      <c r="AD48" s="227">
        <f>F48/1000</f>
        <v>6.0632699999999998E-2</v>
      </c>
      <c r="AE48" s="228"/>
    </row>
    <row r="49" spans="1:31" s="21" customFormat="1" ht="16.5" customHeight="1" x14ac:dyDescent="0.25">
      <c r="A49" s="133"/>
      <c r="B49" s="22" t="s">
        <v>89</v>
      </c>
      <c r="C49" s="130"/>
      <c r="D49" s="136" t="s">
        <v>146</v>
      </c>
      <c r="E49" s="94">
        <f t="shared" ref="E49:E50" si="38">(SUM(G49:S49))-H49</f>
        <v>15.771999999999998</v>
      </c>
      <c r="F49" s="95">
        <f t="shared" ref="F49:F50" si="39">SUM(G49:S49)</f>
        <v>33.771999999999998</v>
      </c>
      <c r="G49" s="96">
        <v>6</v>
      </c>
      <c r="H49" s="97">
        <f>'[1]2024 4029 Out County Sch'!$AB$16</f>
        <v>18</v>
      </c>
      <c r="I49" s="97">
        <f>'[1]2024 4029 Out County Sch'!$AC$16</f>
        <v>2.2199999999999998</v>
      </c>
      <c r="J49" s="97">
        <f>'[1]2024 4029 Out County Sch'!$AD$16</f>
        <v>0.6472</v>
      </c>
      <c r="K49" s="97"/>
      <c r="L49" s="97"/>
      <c r="M49" s="97">
        <f>M$9</f>
        <v>2.0562999999999998</v>
      </c>
      <c r="N49" s="97"/>
      <c r="O49" s="97"/>
      <c r="P49" s="97"/>
      <c r="Q49" s="97">
        <f>Q$8</f>
        <v>4.8484999999999996</v>
      </c>
      <c r="R49" s="97"/>
      <c r="S49" s="97"/>
      <c r="T49" s="18"/>
      <c r="U49" s="18"/>
      <c r="V49" s="40"/>
      <c r="W49" s="40"/>
      <c r="X49" s="40"/>
      <c r="Y49" s="133"/>
      <c r="Z49" s="22" t="s">
        <v>89</v>
      </c>
      <c r="AA49" s="130"/>
      <c r="AB49" s="136" t="s">
        <v>146</v>
      </c>
      <c r="AC49" s="45"/>
      <c r="AD49" s="229"/>
      <c r="AE49" s="230"/>
    </row>
    <row r="50" spans="1:31" s="21" customFormat="1" ht="16.5" customHeight="1" x14ac:dyDescent="0.25">
      <c r="A50" s="133"/>
      <c r="B50" s="26"/>
      <c r="C50" s="131"/>
      <c r="D50" s="137" t="s">
        <v>147</v>
      </c>
      <c r="E50" s="98">
        <f t="shared" si="38"/>
        <v>26.860699999999998</v>
      </c>
      <c r="F50" s="99">
        <f t="shared" si="39"/>
        <v>26.860699999999998</v>
      </c>
      <c r="G50" s="100"/>
      <c r="H50" s="101"/>
      <c r="I50" s="101"/>
      <c r="J50" s="101"/>
      <c r="K50" s="101">
        <f>'[1]2024 4029 Calcs Delta &amp; ISDs'!$AB$35</f>
        <v>0.1883</v>
      </c>
      <c r="L50" s="101">
        <f>'[1]2024 4029 Calcs Delta &amp; ISDs'!$AE$35</f>
        <v>4.7181999999999995</v>
      </c>
      <c r="M50" s="101"/>
      <c r="N50" s="101">
        <f>'[1]2024 4029 Calcs Townships'!$AC$63</f>
        <v>4.9234999999999998</v>
      </c>
      <c r="O50" s="101">
        <f>'[1]2024 4029 Calcs Townships'!$AD$63</f>
        <v>8.9692000000000007</v>
      </c>
      <c r="P50" s="101"/>
      <c r="Q50" s="101"/>
      <c r="R50" s="101">
        <f>R$9</f>
        <v>7.6614999999999993</v>
      </c>
      <c r="S50" s="101">
        <f>S$9</f>
        <v>0.4</v>
      </c>
      <c r="T50" s="19"/>
      <c r="U50" s="19"/>
      <c r="V50" s="40"/>
      <c r="W50" s="40"/>
      <c r="X50" s="40"/>
      <c r="Y50" s="133"/>
      <c r="Z50" s="26"/>
      <c r="AA50" s="131"/>
      <c r="AB50" s="137" t="s">
        <v>147</v>
      </c>
      <c r="AC50" s="47"/>
      <c r="AD50" s="231"/>
      <c r="AE50" s="232"/>
    </row>
    <row r="51" spans="1:31" s="21" customFormat="1" ht="16.5" customHeight="1" x14ac:dyDescent="0.25">
      <c r="A51" s="16"/>
      <c r="C51" s="129">
        <v>73012</v>
      </c>
      <c r="D51" s="20" t="s">
        <v>48</v>
      </c>
      <c r="E51" s="90">
        <f t="shared" ref="E51:F51" si="40">SUM(E52:E53)</f>
        <v>44.372800000000005</v>
      </c>
      <c r="F51" s="91">
        <f t="shared" si="40"/>
        <v>62.372800000000005</v>
      </c>
      <c r="G51" s="92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11"/>
      <c r="U51" s="11"/>
      <c r="V51" s="40"/>
      <c r="W51" s="40"/>
      <c r="X51" s="40"/>
      <c r="Y51" s="16"/>
      <c r="AA51" s="129">
        <v>73012</v>
      </c>
      <c r="AB51" s="20" t="s">
        <v>48</v>
      </c>
      <c r="AC51" s="43">
        <f>E51/1000</f>
        <v>4.4372800000000004E-2</v>
      </c>
      <c r="AD51" s="227">
        <f>F51/1000</f>
        <v>6.2372800000000006E-2</v>
      </c>
      <c r="AE51" s="228"/>
    </row>
    <row r="52" spans="1:31" s="21" customFormat="1" ht="16.5" customHeight="1" x14ac:dyDescent="0.25">
      <c r="A52" s="16"/>
      <c r="C52" s="130"/>
      <c r="D52" s="136" t="s">
        <v>146</v>
      </c>
      <c r="E52" s="94">
        <f t="shared" ref="E52:E53" si="41">(SUM(G52:S52))-H52</f>
        <v>22.418600000000005</v>
      </c>
      <c r="F52" s="95">
        <f t="shared" ref="F52:F53" si="42">SUM(G52:S52)</f>
        <v>40.418600000000005</v>
      </c>
      <c r="G52" s="96">
        <v>6</v>
      </c>
      <c r="H52" s="97">
        <f>'[1]2024 4029 Summer SD'!$AB$14</f>
        <v>18</v>
      </c>
      <c r="I52" s="97">
        <f>'[1]2024 4029 Summer SD'!$AF$14</f>
        <v>4.87</v>
      </c>
      <c r="J52" s="97">
        <f>'[1]2024 4029 Summer SD'!$AD$14</f>
        <v>0</v>
      </c>
      <c r="K52" s="97">
        <f>'[1]2024 4029 Calcs Delta &amp; ISDs'!$AB$22</f>
        <v>0.1452</v>
      </c>
      <c r="L52" s="97">
        <f>'[1]2024 4029 Calcs Delta &amp; ISDs'!$AE$22</f>
        <v>4.4985999999999997</v>
      </c>
      <c r="M52" s="97">
        <f>M$9</f>
        <v>2.0562999999999998</v>
      </c>
      <c r="N52" s="97"/>
      <c r="O52" s="97"/>
      <c r="P52" s="97"/>
      <c r="Q52" s="97">
        <f>Q$8</f>
        <v>4.8484999999999996</v>
      </c>
      <c r="R52" s="97"/>
      <c r="S52" s="97"/>
      <c r="T52" s="18"/>
      <c r="U52" s="18"/>
      <c r="V52" s="40"/>
      <c r="W52" s="40"/>
      <c r="X52" s="40"/>
      <c r="Y52" s="16"/>
      <c r="AA52" s="130"/>
      <c r="AB52" s="136" t="s">
        <v>146</v>
      </c>
      <c r="AC52" s="45"/>
      <c r="AD52" s="229"/>
      <c r="AE52" s="230"/>
    </row>
    <row r="53" spans="1:31" s="21" customFormat="1" ht="16.5" customHeight="1" x14ac:dyDescent="0.25">
      <c r="A53" s="133"/>
      <c r="B53" s="26"/>
      <c r="C53" s="131"/>
      <c r="D53" s="137" t="s">
        <v>147</v>
      </c>
      <c r="E53" s="98">
        <f t="shared" si="41"/>
        <v>21.9542</v>
      </c>
      <c r="F53" s="99">
        <f t="shared" si="42"/>
        <v>21.9542</v>
      </c>
      <c r="G53" s="100"/>
      <c r="H53" s="101"/>
      <c r="I53" s="101"/>
      <c r="J53" s="101"/>
      <c r="K53" s="101"/>
      <c r="L53" s="101"/>
      <c r="M53" s="101"/>
      <c r="N53" s="101">
        <f>N$50</f>
        <v>4.9234999999999998</v>
      </c>
      <c r="O53" s="101">
        <f>O$50</f>
        <v>8.9692000000000007</v>
      </c>
      <c r="P53" s="101"/>
      <c r="Q53" s="101"/>
      <c r="R53" s="101">
        <f>R$9</f>
        <v>7.6614999999999993</v>
      </c>
      <c r="S53" s="101">
        <f>S$9</f>
        <v>0.4</v>
      </c>
      <c r="T53" s="19"/>
      <c r="U53" s="19"/>
      <c r="V53" s="40"/>
      <c r="W53" s="40"/>
      <c r="X53" s="40"/>
      <c r="Y53" s="133"/>
      <c r="Z53" s="26"/>
      <c r="AA53" s="131"/>
      <c r="AB53" s="137" t="s">
        <v>147</v>
      </c>
      <c r="AC53" s="47"/>
      <c r="AD53" s="231"/>
      <c r="AE53" s="232"/>
    </row>
    <row r="54" spans="1:31" s="21" customFormat="1" ht="16.5" customHeight="1" x14ac:dyDescent="0.25">
      <c r="A54" s="133"/>
      <c r="B54" s="26"/>
      <c r="C54" s="129">
        <v>73180</v>
      </c>
      <c r="D54" s="20" t="s">
        <v>45</v>
      </c>
      <c r="E54" s="90">
        <f t="shared" ref="E54:F54" si="43">SUM(E55:E56)</f>
        <v>42.476399999999998</v>
      </c>
      <c r="F54" s="91">
        <f t="shared" si="43"/>
        <v>60.335999999999999</v>
      </c>
      <c r="G54" s="92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11"/>
      <c r="U54" s="11"/>
      <c r="V54" s="40"/>
      <c r="W54" s="40"/>
      <c r="X54" s="40"/>
      <c r="Y54" s="133"/>
      <c r="Z54" s="26"/>
      <c r="AA54" s="129">
        <v>73180</v>
      </c>
      <c r="AB54" s="20" t="s">
        <v>45</v>
      </c>
      <c r="AC54" s="43">
        <f>E54/1000</f>
        <v>4.2476399999999997E-2</v>
      </c>
      <c r="AD54" s="227">
        <f>F54/1000</f>
        <v>6.0336000000000001E-2</v>
      </c>
      <c r="AE54" s="228"/>
    </row>
    <row r="55" spans="1:31" s="21" customFormat="1" ht="16.5" customHeight="1" x14ac:dyDescent="0.25">
      <c r="A55" s="133"/>
      <c r="B55" s="26"/>
      <c r="C55" s="130"/>
      <c r="D55" s="136" t="s">
        <v>146</v>
      </c>
      <c r="E55" s="94">
        <f t="shared" ref="E55:E56" si="44">(SUM(G55:S55))-H55</f>
        <v>17.5486</v>
      </c>
      <c r="F55" s="95">
        <f t="shared" ref="F55:F56" si="45">SUM(G55:S55)</f>
        <v>17.5486</v>
      </c>
      <c r="G55" s="96">
        <v>6</v>
      </c>
      <c r="H55" s="97"/>
      <c r="I55" s="97"/>
      <c r="J55" s="97"/>
      <c r="K55" s="97">
        <f>K$52</f>
        <v>0.1452</v>
      </c>
      <c r="L55" s="97">
        <f>L$52</f>
        <v>4.4985999999999997</v>
      </c>
      <c r="M55" s="97">
        <f>M$9</f>
        <v>2.0562999999999998</v>
      </c>
      <c r="N55" s="97"/>
      <c r="O55" s="97"/>
      <c r="P55" s="97"/>
      <c r="Q55" s="97">
        <f>Q$8</f>
        <v>4.8484999999999996</v>
      </c>
      <c r="R55" s="97"/>
      <c r="S55" s="97"/>
      <c r="T55" s="18"/>
      <c r="U55" s="18"/>
      <c r="V55" s="40"/>
      <c r="W55" s="40"/>
      <c r="X55" s="40"/>
      <c r="Y55" s="133"/>
      <c r="Z55" s="26"/>
      <c r="AA55" s="130"/>
      <c r="AB55" s="136" t="s">
        <v>146</v>
      </c>
      <c r="AC55" s="45"/>
      <c r="AD55" s="229"/>
      <c r="AE55" s="230"/>
    </row>
    <row r="56" spans="1:31" s="21" customFormat="1" ht="16.5" customHeight="1" x14ac:dyDescent="0.25">
      <c r="A56" s="133"/>
      <c r="B56" s="26"/>
      <c r="C56" s="131"/>
      <c r="D56" s="137" t="s">
        <v>147</v>
      </c>
      <c r="E56" s="98">
        <f t="shared" si="44"/>
        <v>24.927799999999998</v>
      </c>
      <c r="F56" s="99">
        <f t="shared" si="45"/>
        <v>42.787399999999998</v>
      </c>
      <c r="G56" s="100"/>
      <c r="H56" s="101">
        <f>H$47</f>
        <v>17.8596</v>
      </c>
      <c r="I56" s="101">
        <f>I$47</f>
        <v>0</v>
      </c>
      <c r="J56" s="101">
        <f>J$47</f>
        <v>2.9735999999999998</v>
      </c>
      <c r="K56" s="101"/>
      <c r="L56" s="101"/>
      <c r="M56" s="101"/>
      <c r="N56" s="101">
        <f>N$50</f>
        <v>4.9234999999999998</v>
      </c>
      <c r="O56" s="101">
        <f>O$50</f>
        <v>8.9692000000000007</v>
      </c>
      <c r="P56" s="101"/>
      <c r="Q56" s="101"/>
      <c r="R56" s="101">
        <f>R$9</f>
        <v>7.6614999999999993</v>
      </c>
      <c r="S56" s="101">
        <f>S$9</f>
        <v>0.4</v>
      </c>
      <c r="T56" s="19"/>
      <c r="U56" s="19"/>
      <c r="V56" s="40"/>
      <c r="W56" s="40"/>
      <c r="X56" s="40"/>
      <c r="Y56" s="133"/>
      <c r="Z56" s="26"/>
      <c r="AA56" s="131"/>
      <c r="AB56" s="137" t="s">
        <v>147</v>
      </c>
      <c r="AC56" s="47"/>
      <c r="AD56" s="231"/>
      <c r="AE56" s="232"/>
    </row>
    <row r="57" spans="1:31" s="21" customFormat="1" ht="16.5" customHeight="1" x14ac:dyDescent="0.25">
      <c r="A57" s="129" t="s">
        <v>99</v>
      </c>
      <c r="B57" s="30" t="s">
        <v>47</v>
      </c>
      <c r="C57" s="129">
        <v>73190</v>
      </c>
      <c r="D57" s="20" t="s">
        <v>32</v>
      </c>
      <c r="E57" s="90">
        <f t="shared" ref="E57:F57" si="46">SUM(E58:E59)</f>
        <v>43.499199999999995</v>
      </c>
      <c r="F57" s="91">
        <f t="shared" si="46"/>
        <v>61.499199999999995</v>
      </c>
      <c r="G57" s="92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11"/>
      <c r="U57" s="11"/>
      <c r="V57" s="40"/>
      <c r="W57" s="40"/>
      <c r="X57" s="40"/>
      <c r="Y57" s="129" t="s">
        <v>99</v>
      </c>
      <c r="Z57" s="30" t="s">
        <v>47</v>
      </c>
      <c r="AA57" s="129">
        <v>73190</v>
      </c>
      <c r="AB57" s="20" t="s">
        <v>32</v>
      </c>
      <c r="AC57" s="43">
        <f>E57/1000</f>
        <v>4.3499199999999995E-2</v>
      </c>
      <c r="AD57" s="227">
        <f>F57/1000</f>
        <v>6.1499199999999997E-2</v>
      </c>
      <c r="AE57" s="228"/>
    </row>
    <row r="58" spans="1:31" s="21" customFormat="1" ht="16.5" customHeight="1" x14ac:dyDescent="0.25">
      <c r="A58" s="133"/>
      <c r="B58" s="22" t="s">
        <v>89</v>
      </c>
      <c r="C58" s="130"/>
      <c r="D58" s="136" t="s">
        <v>146</v>
      </c>
      <c r="E58" s="94">
        <f t="shared" ref="E58:E59" si="47">(SUM(G58:S58))-H58</f>
        <v>17.5486</v>
      </c>
      <c r="F58" s="95">
        <f t="shared" ref="F58:F59" si="48">SUM(G58:S58)</f>
        <v>17.5486</v>
      </c>
      <c r="G58" s="96">
        <v>6</v>
      </c>
      <c r="H58" s="97"/>
      <c r="I58" s="97"/>
      <c r="J58" s="97"/>
      <c r="K58" s="97">
        <f>K$52</f>
        <v>0.1452</v>
      </c>
      <c r="L58" s="97">
        <f>L$52</f>
        <v>4.4985999999999997</v>
      </c>
      <c r="M58" s="97">
        <f>M$9</f>
        <v>2.0562999999999998</v>
      </c>
      <c r="N58" s="97"/>
      <c r="O58" s="97"/>
      <c r="P58" s="97"/>
      <c r="Q58" s="97">
        <f>Q$8</f>
        <v>4.8484999999999996</v>
      </c>
      <c r="R58" s="97"/>
      <c r="S58" s="97"/>
      <c r="T58" s="18"/>
      <c r="U58" s="18"/>
      <c r="V58" s="40"/>
      <c r="W58" s="40"/>
      <c r="X58" s="40"/>
      <c r="Y58" s="133"/>
      <c r="Z58" s="22" t="s">
        <v>89</v>
      </c>
      <c r="AA58" s="130"/>
      <c r="AB58" s="136" t="s">
        <v>146</v>
      </c>
      <c r="AC58" s="45"/>
      <c r="AD58" s="229"/>
      <c r="AE58" s="230"/>
    </row>
    <row r="59" spans="1:31" s="21" customFormat="1" ht="16.5" customHeight="1" x14ac:dyDescent="0.25">
      <c r="A59" s="237" t="s">
        <v>176</v>
      </c>
      <c r="B59" s="238"/>
      <c r="C59" s="131"/>
      <c r="D59" s="137" t="s">
        <v>147</v>
      </c>
      <c r="E59" s="98">
        <f t="shared" si="47"/>
        <v>25.950599999999994</v>
      </c>
      <c r="F59" s="99">
        <f t="shared" si="48"/>
        <v>43.950599999999994</v>
      </c>
      <c r="G59" s="100"/>
      <c r="H59" s="101">
        <f>H$18</f>
        <v>18</v>
      </c>
      <c r="I59" s="101">
        <f>I$18</f>
        <v>2</v>
      </c>
      <c r="J59" s="101">
        <f>J$18</f>
        <v>1.9964</v>
      </c>
      <c r="K59" s="101"/>
      <c r="L59" s="101"/>
      <c r="M59" s="101"/>
      <c r="N59" s="101">
        <f>N$50</f>
        <v>4.9234999999999998</v>
      </c>
      <c r="O59" s="101">
        <f>O$50</f>
        <v>8.9692000000000007</v>
      </c>
      <c r="P59" s="101"/>
      <c r="Q59" s="101"/>
      <c r="R59" s="101">
        <f>R$9</f>
        <v>7.6614999999999993</v>
      </c>
      <c r="S59" s="101">
        <f>S$9</f>
        <v>0.4</v>
      </c>
      <c r="T59" s="19"/>
      <c r="U59" s="19"/>
      <c r="V59" s="40"/>
      <c r="W59" s="40"/>
      <c r="X59" s="40"/>
      <c r="Y59" s="237" t="s">
        <v>176</v>
      </c>
      <c r="Z59" s="238"/>
      <c r="AA59" s="131"/>
      <c r="AB59" s="137" t="s">
        <v>147</v>
      </c>
      <c r="AC59" s="47"/>
      <c r="AD59" s="231"/>
      <c r="AE59" s="232"/>
    </row>
    <row r="60" spans="1:31" s="21" customFormat="1" ht="16.5" customHeight="1" x14ac:dyDescent="0.25">
      <c r="A60" s="133"/>
      <c r="B60" s="26"/>
      <c r="C60" s="129" t="s">
        <v>38</v>
      </c>
      <c r="D60" s="20" t="s">
        <v>37</v>
      </c>
      <c r="E60" s="90">
        <f t="shared" ref="E60:F60" si="49">SUM(E61:E62)</f>
        <v>42.546399999999991</v>
      </c>
      <c r="F60" s="91">
        <f t="shared" si="49"/>
        <v>60.546399999999991</v>
      </c>
      <c r="G60" s="92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11"/>
      <c r="U60" s="11"/>
      <c r="V60" s="40"/>
      <c r="W60" s="40"/>
      <c r="X60" s="40"/>
      <c r="Y60" s="133"/>
      <c r="Z60" s="26"/>
      <c r="AA60" s="129" t="s">
        <v>38</v>
      </c>
      <c r="AB60" s="20" t="s">
        <v>37</v>
      </c>
      <c r="AC60" s="43">
        <f>E60/1000</f>
        <v>4.2546399999999991E-2</v>
      </c>
      <c r="AD60" s="227">
        <f>F60/1000</f>
        <v>6.0546399999999993E-2</v>
      </c>
      <c r="AE60" s="228"/>
    </row>
    <row r="61" spans="1:31" s="21" customFormat="1" ht="16.5" customHeight="1" x14ac:dyDescent="0.25">
      <c r="A61" s="133"/>
      <c r="B61" s="26"/>
      <c r="C61" s="130"/>
      <c r="D61" s="136" t="s">
        <v>146</v>
      </c>
      <c r="E61" s="94">
        <f t="shared" ref="E61:E62" si="50">(SUM(G61:S61))-H61</f>
        <v>10.8485</v>
      </c>
      <c r="F61" s="95">
        <f t="shared" ref="F61:F62" si="51">SUM(G61:S61)</f>
        <v>10.8485</v>
      </c>
      <c r="G61" s="96">
        <v>6</v>
      </c>
      <c r="H61" s="97"/>
      <c r="I61" s="97"/>
      <c r="J61" s="97"/>
      <c r="K61" s="97"/>
      <c r="L61" s="97"/>
      <c r="M61" s="97"/>
      <c r="N61" s="97"/>
      <c r="O61" s="97"/>
      <c r="P61" s="97"/>
      <c r="Q61" s="97">
        <f>Q$8</f>
        <v>4.8484999999999996</v>
      </c>
      <c r="R61" s="97"/>
      <c r="S61" s="97"/>
      <c r="T61" s="18"/>
      <c r="U61" s="18"/>
      <c r="V61" s="40"/>
      <c r="W61" s="40"/>
      <c r="X61" s="40"/>
      <c r="Y61" s="133"/>
      <c r="Z61" s="26"/>
      <c r="AA61" s="130"/>
      <c r="AB61" s="136" t="s">
        <v>146</v>
      </c>
      <c r="AC61" s="45"/>
      <c r="AD61" s="229"/>
      <c r="AE61" s="230"/>
    </row>
    <row r="62" spans="1:31" s="21" customFormat="1" ht="16.5" customHeight="1" x14ac:dyDescent="0.25">
      <c r="A62" s="135"/>
      <c r="B62" s="29"/>
      <c r="C62" s="131"/>
      <c r="D62" s="137" t="s">
        <v>147</v>
      </c>
      <c r="E62" s="98">
        <f t="shared" si="50"/>
        <v>31.69789999999999</v>
      </c>
      <c r="F62" s="99">
        <f t="shared" si="51"/>
        <v>49.69789999999999</v>
      </c>
      <c r="G62" s="100"/>
      <c r="H62" s="101">
        <f>H$26</f>
        <v>18</v>
      </c>
      <c r="I62" s="101">
        <f t="shared" ref="I62:J62" si="52">I$26</f>
        <v>0.95</v>
      </c>
      <c r="J62" s="101">
        <f t="shared" si="52"/>
        <v>1.5</v>
      </c>
      <c r="K62" s="101">
        <f>K$26</f>
        <v>0.1411</v>
      </c>
      <c r="L62" s="101">
        <f>L$26</f>
        <v>4.0998000000000001</v>
      </c>
      <c r="M62" s="101">
        <f>M$9</f>
        <v>2.0562999999999998</v>
      </c>
      <c r="N62" s="101">
        <f>N$50</f>
        <v>4.9234999999999998</v>
      </c>
      <c r="O62" s="101">
        <f>O$50</f>
        <v>8.9692000000000007</v>
      </c>
      <c r="P62" s="101">
        <f>P$26</f>
        <v>0.99650000000000005</v>
      </c>
      <c r="Q62" s="101"/>
      <c r="R62" s="101">
        <f>R$9</f>
        <v>7.6614999999999993</v>
      </c>
      <c r="S62" s="101">
        <f>S$9</f>
        <v>0.4</v>
      </c>
      <c r="T62" s="19"/>
      <c r="U62" s="19"/>
      <c r="V62" s="40"/>
      <c r="W62" s="40"/>
      <c r="X62" s="40"/>
      <c r="Y62" s="135"/>
      <c r="Z62" s="29"/>
      <c r="AA62" s="131"/>
      <c r="AB62" s="137" t="s">
        <v>147</v>
      </c>
      <c r="AC62" s="47"/>
      <c r="AD62" s="231"/>
      <c r="AE62" s="232"/>
    </row>
    <row r="63" spans="1:31" s="21" customFormat="1" ht="16.5" customHeight="1" x14ac:dyDescent="0.25">
      <c r="A63" s="129" t="s">
        <v>100</v>
      </c>
      <c r="B63" s="30" t="s">
        <v>51</v>
      </c>
      <c r="C63" s="129" t="s">
        <v>52</v>
      </c>
      <c r="D63" s="20" t="s">
        <v>51</v>
      </c>
      <c r="E63" s="90">
        <f t="shared" ref="E63:F63" si="53">SUM(E64:E65)</f>
        <v>38.575599999999994</v>
      </c>
      <c r="F63" s="91">
        <f t="shared" si="53"/>
        <v>56.575599999999994</v>
      </c>
      <c r="G63" s="92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27" t="s">
        <v>139</v>
      </c>
      <c r="U63" s="11"/>
      <c r="V63" s="40"/>
      <c r="W63" s="40"/>
      <c r="X63" s="40"/>
      <c r="Y63" s="129" t="s">
        <v>100</v>
      </c>
      <c r="Z63" s="30" t="s">
        <v>51</v>
      </c>
      <c r="AA63" s="129" t="s">
        <v>52</v>
      </c>
      <c r="AB63" s="20" t="s">
        <v>51</v>
      </c>
      <c r="AC63" s="43">
        <f>(E63+T65)/1000</f>
        <v>4.9575599999999997E-2</v>
      </c>
      <c r="AD63" s="227">
        <f>(F63+T65)/1000</f>
        <v>6.75756E-2</v>
      </c>
      <c r="AE63" s="233" t="s">
        <v>159</v>
      </c>
    </row>
    <row r="64" spans="1:31" s="21" customFormat="1" ht="16.5" customHeight="1" x14ac:dyDescent="0.25">
      <c r="A64" s="133"/>
      <c r="B64" s="22" t="s">
        <v>89</v>
      </c>
      <c r="C64" s="130"/>
      <c r="D64" s="136" t="s">
        <v>129</v>
      </c>
      <c r="E64" s="94">
        <f t="shared" ref="E64:E65" si="54">(SUM(G64:S64))-H64</f>
        <v>10.8485</v>
      </c>
      <c r="F64" s="95">
        <f t="shared" ref="F64:F65" si="55">SUM(G64:S64)</f>
        <v>10.8485</v>
      </c>
      <c r="G64" s="96">
        <v>6</v>
      </c>
      <c r="H64" s="97"/>
      <c r="I64" s="97"/>
      <c r="J64" s="97"/>
      <c r="K64" s="97"/>
      <c r="L64" s="97"/>
      <c r="M64" s="97"/>
      <c r="N64" s="97"/>
      <c r="O64" s="97"/>
      <c r="P64" s="97"/>
      <c r="Q64" s="97">
        <f>Q$8</f>
        <v>4.8484999999999996</v>
      </c>
      <c r="R64" s="97"/>
      <c r="S64" s="97"/>
      <c r="T64" s="28" t="str">
        <f>T$14</f>
        <v>Real Prop Only</v>
      </c>
      <c r="U64" s="18"/>
      <c r="V64" s="40"/>
      <c r="W64" s="40"/>
      <c r="X64" s="40"/>
      <c r="Y64" s="133"/>
      <c r="Z64" s="22" t="s">
        <v>89</v>
      </c>
      <c r="AA64" s="130"/>
      <c r="AB64" s="136" t="s">
        <v>129</v>
      </c>
      <c r="AC64" s="45"/>
      <c r="AD64" s="229"/>
      <c r="AE64" s="230"/>
    </row>
    <row r="65" spans="1:31" s="21" customFormat="1" ht="16.5" customHeight="1" x14ac:dyDescent="0.25">
      <c r="A65" s="135"/>
      <c r="B65" s="29"/>
      <c r="C65" s="131"/>
      <c r="D65" s="137" t="s">
        <v>130</v>
      </c>
      <c r="E65" s="98">
        <f t="shared" si="54"/>
        <v>27.727099999999993</v>
      </c>
      <c r="F65" s="99">
        <f t="shared" si="55"/>
        <v>45.727099999999993</v>
      </c>
      <c r="G65" s="100"/>
      <c r="H65" s="101">
        <f>'[1]2024 4029 Calcs Co Schools Win'!$AB$13</f>
        <v>18</v>
      </c>
      <c r="I65" s="101">
        <f>'[1]2024 4029 Calcs Co Schools Win'!$AC$13</f>
        <v>8.66</v>
      </c>
      <c r="J65" s="101">
        <f>'[1]2024 4029 Calcs Co Schools Win'!$AD$13</f>
        <v>0</v>
      </c>
      <c r="K65" s="101">
        <f>K$9</f>
        <v>0.1452</v>
      </c>
      <c r="L65" s="101">
        <f t="shared" ref="L65" si="56">L$9</f>
        <v>4.4985999999999997</v>
      </c>
      <c r="M65" s="101">
        <f>M$9</f>
        <v>2.0562999999999998</v>
      </c>
      <c r="N65" s="101">
        <f>'[1]2024 4029 Calcs Townships'!$AC$74</f>
        <v>0.89659999999999995</v>
      </c>
      <c r="O65" s="101">
        <f>'[1]2024 4029 Calcs Townships'!$AD$74</f>
        <v>3.4089</v>
      </c>
      <c r="P65" s="101"/>
      <c r="Q65" s="101"/>
      <c r="R65" s="101">
        <f>R$9</f>
        <v>7.6614999999999993</v>
      </c>
      <c r="S65" s="101">
        <f>S$9</f>
        <v>0.4</v>
      </c>
      <c r="T65" s="123">
        <f>'[1]2024 4029 Calcs Townships'!$AE$74</f>
        <v>11</v>
      </c>
      <c r="U65" s="19"/>
      <c r="V65" s="40"/>
      <c r="W65" s="40"/>
      <c r="X65" s="40"/>
      <c r="Y65" s="135"/>
      <c r="Z65" s="29"/>
      <c r="AA65" s="131"/>
      <c r="AB65" s="137" t="s">
        <v>130</v>
      </c>
      <c r="AC65" s="47"/>
      <c r="AD65" s="231"/>
      <c r="AE65" s="232"/>
    </row>
    <row r="66" spans="1:31" s="21" customFormat="1" ht="16.5" customHeight="1" x14ac:dyDescent="0.25">
      <c r="A66" s="129" t="s">
        <v>101</v>
      </c>
      <c r="B66" s="30" t="s">
        <v>53</v>
      </c>
      <c r="C66" s="129" t="s">
        <v>57</v>
      </c>
      <c r="D66" s="20" t="s">
        <v>56</v>
      </c>
      <c r="E66" s="90">
        <f t="shared" ref="E66:F66" si="57">SUM(E67:E68)</f>
        <v>35.071699999999993</v>
      </c>
      <c r="F66" s="91">
        <f t="shared" si="57"/>
        <v>52.902899999999995</v>
      </c>
      <c r="G66" s="92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11"/>
      <c r="U66" s="11"/>
      <c r="V66" s="40"/>
      <c r="W66" s="40"/>
      <c r="X66" s="40"/>
      <c r="Y66" s="129" t="s">
        <v>101</v>
      </c>
      <c r="Z66" s="30" t="s">
        <v>53</v>
      </c>
      <c r="AA66" s="129" t="s">
        <v>57</v>
      </c>
      <c r="AB66" s="20" t="s">
        <v>56</v>
      </c>
      <c r="AC66" s="43">
        <f>E66/1000</f>
        <v>3.507169999999999E-2</v>
      </c>
      <c r="AD66" s="227">
        <f>F66/1000</f>
        <v>5.2902899999999996E-2</v>
      </c>
      <c r="AE66" s="228"/>
    </row>
    <row r="67" spans="1:31" s="21" customFormat="1" ht="16.5" customHeight="1" x14ac:dyDescent="0.25">
      <c r="A67" s="133"/>
      <c r="B67" s="22" t="s">
        <v>89</v>
      </c>
      <c r="C67" s="130"/>
      <c r="D67" s="136" t="s">
        <v>146</v>
      </c>
      <c r="E67" s="94">
        <f t="shared" ref="E67:E68" si="58">(SUM(G67:S67))-H67</f>
        <v>10.8485</v>
      </c>
      <c r="F67" s="95">
        <f t="shared" ref="F67:F68" si="59">SUM(G67:S67)</f>
        <v>10.8485</v>
      </c>
      <c r="G67" s="96">
        <v>6</v>
      </c>
      <c r="H67" s="97"/>
      <c r="I67" s="97"/>
      <c r="J67" s="97"/>
      <c r="K67" s="97"/>
      <c r="L67" s="97"/>
      <c r="M67" s="97"/>
      <c r="N67" s="97"/>
      <c r="O67" s="97"/>
      <c r="P67" s="97"/>
      <c r="Q67" s="97">
        <f>Q$8</f>
        <v>4.8484999999999996</v>
      </c>
      <c r="R67" s="97"/>
      <c r="S67" s="97"/>
      <c r="T67" s="18"/>
      <c r="U67" s="18"/>
      <c r="V67" s="40"/>
      <c r="W67" s="40"/>
      <c r="X67" s="40"/>
      <c r="Y67" s="133"/>
      <c r="Z67" s="22" t="s">
        <v>89</v>
      </c>
      <c r="AA67" s="130"/>
      <c r="AB67" s="136" t="s">
        <v>146</v>
      </c>
      <c r="AC67" s="45"/>
      <c r="AD67" s="229"/>
      <c r="AE67" s="230"/>
    </row>
    <row r="68" spans="1:31" s="21" customFormat="1" ht="16.5" customHeight="1" x14ac:dyDescent="0.25">
      <c r="A68" s="133"/>
      <c r="B68" s="22"/>
      <c r="C68" s="131"/>
      <c r="D68" s="137" t="s">
        <v>147</v>
      </c>
      <c r="E68" s="98">
        <f t="shared" si="58"/>
        <v>24.223199999999995</v>
      </c>
      <c r="F68" s="99">
        <f t="shared" si="59"/>
        <v>42.054399999999994</v>
      </c>
      <c r="G68" s="100"/>
      <c r="H68" s="101">
        <f>'[1]2024 4029 Out County Sch'!$AB$69</f>
        <v>17.831199999999999</v>
      </c>
      <c r="I68" s="101">
        <f>'[1]2024 4029 Out County Sch'!$AC$69</f>
        <v>7.8000000000000007</v>
      </c>
      <c r="J68" s="101">
        <f>'[1]2024 4029 Out County Sch'!$AD$69</f>
        <v>0</v>
      </c>
      <c r="K68" s="101">
        <f>'[1]2024 4029 Calcs Delta &amp; ISDs'!$AB$48</f>
        <v>0.1993</v>
      </c>
      <c r="L68" s="101">
        <f>'[1]2024 4029 Calcs Delta &amp; ISDs'!$AE$48</f>
        <v>3.5409000000000002</v>
      </c>
      <c r="M68" s="101">
        <f>M$9</f>
        <v>2.0562999999999998</v>
      </c>
      <c r="N68" s="101">
        <f>'[1]2024 4029 Calcs Townships'!$AC$85</f>
        <v>0.82189999999999996</v>
      </c>
      <c r="O68" s="101">
        <f>'[1]2024 4029 Calcs Townships'!$AD$85</f>
        <v>1.7433000000000001</v>
      </c>
      <c r="P68" s="101"/>
      <c r="Q68" s="101"/>
      <c r="R68" s="101">
        <f>R$9</f>
        <v>7.6614999999999993</v>
      </c>
      <c r="S68" s="101">
        <f>S$9</f>
        <v>0.4</v>
      </c>
      <c r="T68" s="19"/>
      <c r="U68" s="19"/>
      <c r="V68" s="40"/>
      <c r="W68" s="40"/>
      <c r="X68" s="40"/>
      <c r="Y68" s="133"/>
      <c r="Z68" s="22"/>
      <c r="AA68" s="131"/>
      <c r="AB68" s="137" t="s">
        <v>147</v>
      </c>
      <c r="AC68" s="47"/>
      <c r="AD68" s="231"/>
      <c r="AE68" s="232"/>
    </row>
    <row r="69" spans="1:31" s="21" customFormat="1" ht="16.5" customHeight="1" x14ac:dyDescent="0.25">
      <c r="A69" s="133"/>
      <c r="B69" s="22"/>
      <c r="C69" s="129" t="s">
        <v>55</v>
      </c>
      <c r="D69" s="20" t="s">
        <v>54</v>
      </c>
      <c r="E69" s="90">
        <f t="shared" ref="E69:F69" si="60">SUM(E70:E71)</f>
        <v>37.395499999999991</v>
      </c>
      <c r="F69" s="91">
        <f t="shared" si="60"/>
        <v>55.395499999999991</v>
      </c>
      <c r="G69" s="92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11"/>
      <c r="U69" s="11"/>
      <c r="V69" s="40"/>
      <c r="W69" s="40"/>
      <c r="X69" s="40"/>
      <c r="Y69" s="133"/>
      <c r="Z69" s="22"/>
      <c r="AA69" s="129" t="s">
        <v>55</v>
      </c>
      <c r="AB69" s="20" t="s">
        <v>54</v>
      </c>
      <c r="AC69" s="43">
        <f>E69/1000</f>
        <v>3.7395499999999991E-2</v>
      </c>
      <c r="AD69" s="227">
        <f>F69/1000</f>
        <v>5.5395499999999993E-2</v>
      </c>
      <c r="AE69" s="228"/>
    </row>
    <row r="70" spans="1:31" s="21" customFormat="1" ht="16.5" customHeight="1" x14ac:dyDescent="0.25">
      <c r="A70" s="133"/>
      <c r="B70" s="22"/>
      <c r="C70" s="130"/>
      <c r="D70" s="136" t="s">
        <v>146</v>
      </c>
      <c r="E70" s="94">
        <f t="shared" ref="E70:E71" si="61">(SUM(G70:S70))-H70</f>
        <v>10.8485</v>
      </c>
      <c r="F70" s="95">
        <f t="shared" ref="F70:F71" si="62">SUM(G70:S70)</f>
        <v>10.8485</v>
      </c>
      <c r="G70" s="96">
        <v>6</v>
      </c>
      <c r="H70" s="97"/>
      <c r="I70" s="97"/>
      <c r="J70" s="97"/>
      <c r="K70" s="97"/>
      <c r="L70" s="97"/>
      <c r="M70" s="97"/>
      <c r="N70" s="97"/>
      <c r="O70" s="97"/>
      <c r="P70" s="97"/>
      <c r="Q70" s="97">
        <f>Q$8</f>
        <v>4.8484999999999996</v>
      </c>
      <c r="R70" s="97"/>
      <c r="S70" s="97"/>
      <c r="T70" s="18"/>
      <c r="U70" s="18"/>
      <c r="V70" s="40"/>
      <c r="W70" s="40"/>
      <c r="X70" s="40"/>
      <c r="Y70" s="133"/>
      <c r="Z70" s="22"/>
      <c r="AA70" s="130"/>
      <c r="AB70" s="136" t="s">
        <v>146</v>
      </c>
      <c r="AC70" s="45"/>
      <c r="AD70" s="229"/>
      <c r="AE70" s="230"/>
    </row>
    <row r="71" spans="1:31" s="21" customFormat="1" ht="16.5" customHeight="1" x14ac:dyDescent="0.25">
      <c r="A71" s="133"/>
      <c r="B71" s="26"/>
      <c r="C71" s="131"/>
      <c r="D71" s="137" t="s">
        <v>147</v>
      </c>
      <c r="E71" s="98">
        <f t="shared" si="61"/>
        <v>26.54699999999999</v>
      </c>
      <c r="F71" s="99">
        <f t="shared" si="62"/>
        <v>44.54699999999999</v>
      </c>
      <c r="G71" s="100"/>
      <c r="H71" s="101">
        <f>'[1]2024 4029 Out County Sch'!$AB$6</f>
        <v>18</v>
      </c>
      <c r="I71" s="101">
        <f>'[1]2024 4029 Out County Sch'!$AC$6</f>
        <v>8.4</v>
      </c>
      <c r="J71" s="101">
        <f>'[1]2024 4029 Out County Sch'!$AD$6</f>
        <v>0</v>
      </c>
      <c r="K71" s="101">
        <f>'[1]2024 4029 Calcs Delta &amp; ISDs'!$AB$74</f>
        <v>0.26400000000000001</v>
      </c>
      <c r="L71" s="101">
        <f>'[1]2024 4029 Calcs Delta &amp; ISDs'!$AE$74</f>
        <v>5.2</v>
      </c>
      <c r="M71" s="101">
        <f>M$9</f>
        <v>2.0562999999999998</v>
      </c>
      <c r="N71" s="101">
        <f>N$68</f>
        <v>0.82189999999999996</v>
      </c>
      <c r="O71" s="101">
        <f>O$68</f>
        <v>1.7433000000000001</v>
      </c>
      <c r="P71" s="101"/>
      <c r="Q71" s="101"/>
      <c r="R71" s="101">
        <f>R$9</f>
        <v>7.6614999999999993</v>
      </c>
      <c r="S71" s="101">
        <f>S$9</f>
        <v>0.4</v>
      </c>
      <c r="T71" s="19"/>
      <c r="U71" s="19"/>
      <c r="V71" s="40"/>
      <c r="W71" s="40"/>
      <c r="X71" s="40"/>
      <c r="Y71" s="133"/>
      <c r="Z71" s="26"/>
      <c r="AA71" s="131"/>
      <c r="AB71" s="137" t="s">
        <v>147</v>
      </c>
      <c r="AC71" s="47"/>
      <c r="AD71" s="231"/>
      <c r="AE71" s="232"/>
    </row>
    <row r="72" spans="1:31" s="21" customFormat="1" ht="16.5" customHeight="1" x14ac:dyDescent="0.25">
      <c r="A72" s="16"/>
      <c r="C72" s="129" t="s">
        <v>28</v>
      </c>
      <c r="D72" s="20" t="s">
        <v>27</v>
      </c>
      <c r="E72" s="90">
        <f t="shared" ref="E72:F72" si="63">SUM(E73:E74)</f>
        <v>32.6753</v>
      </c>
      <c r="F72" s="91">
        <f t="shared" si="63"/>
        <v>50.6753</v>
      </c>
      <c r="G72" s="92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11"/>
      <c r="U72" s="11"/>
      <c r="V72" s="40"/>
      <c r="W72" s="40"/>
      <c r="X72" s="40"/>
      <c r="Y72" s="16"/>
      <c r="AA72" s="129" t="s">
        <v>28</v>
      </c>
      <c r="AB72" s="20" t="s">
        <v>27</v>
      </c>
      <c r="AC72" s="43">
        <f>E72/1000</f>
        <v>3.2675299999999997E-2</v>
      </c>
      <c r="AD72" s="227">
        <f>F72/1000</f>
        <v>5.06753E-2</v>
      </c>
      <c r="AE72" s="228"/>
    </row>
    <row r="73" spans="1:31" s="21" customFormat="1" ht="16.5" customHeight="1" x14ac:dyDescent="0.25">
      <c r="A73" s="16"/>
      <c r="C73" s="130"/>
      <c r="D73" s="136" t="s">
        <v>146</v>
      </c>
      <c r="E73" s="94">
        <f t="shared" ref="E73:E74" si="64">(SUM(G73:S73))-H73</f>
        <v>10.8485</v>
      </c>
      <c r="F73" s="95">
        <f t="shared" ref="F73:F74" si="65">SUM(G73:S73)</f>
        <v>10.8485</v>
      </c>
      <c r="G73" s="96">
        <v>6</v>
      </c>
      <c r="H73" s="97"/>
      <c r="I73" s="97"/>
      <c r="J73" s="97"/>
      <c r="K73" s="97"/>
      <c r="L73" s="97"/>
      <c r="M73" s="97"/>
      <c r="N73" s="97"/>
      <c r="O73" s="97"/>
      <c r="P73" s="97"/>
      <c r="Q73" s="97">
        <f>Q$8</f>
        <v>4.8484999999999996</v>
      </c>
      <c r="R73" s="97"/>
      <c r="S73" s="97"/>
      <c r="T73" s="18"/>
      <c r="U73" s="18"/>
      <c r="V73" s="40"/>
      <c r="W73" s="40"/>
      <c r="X73" s="40"/>
      <c r="Y73" s="16"/>
      <c r="AA73" s="130"/>
      <c r="AB73" s="136" t="s">
        <v>146</v>
      </c>
      <c r="AC73" s="45"/>
      <c r="AD73" s="229"/>
      <c r="AE73" s="230"/>
    </row>
    <row r="74" spans="1:31" s="21" customFormat="1" ht="16.5" customHeight="1" x14ac:dyDescent="0.25">
      <c r="A74" s="133"/>
      <c r="B74" s="26"/>
      <c r="C74" s="131"/>
      <c r="D74" s="137" t="s">
        <v>147</v>
      </c>
      <c r="E74" s="98">
        <f t="shared" si="64"/>
        <v>21.826799999999999</v>
      </c>
      <c r="F74" s="99">
        <f t="shared" si="65"/>
        <v>39.826799999999999</v>
      </c>
      <c r="G74" s="100"/>
      <c r="H74" s="101">
        <f>H$9</f>
        <v>18</v>
      </c>
      <c r="I74" s="101">
        <f>I$9</f>
        <v>4.5</v>
      </c>
      <c r="J74" s="101">
        <f>J$9</f>
        <v>0</v>
      </c>
      <c r="K74" s="101">
        <f>K$9</f>
        <v>0.1452</v>
      </c>
      <c r="L74" s="101">
        <f t="shared" ref="L74" si="66">L$9</f>
        <v>4.4985999999999997</v>
      </c>
      <c r="M74" s="101">
        <f>M$9</f>
        <v>2.0562999999999998</v>
      </c>
      <c r="N74" s="101">
        <f>N$68</f>
        <v>0.82189999999999996</v>
      </c>
      <c r="O74" s="101">
        <f>O$68</f>
        <v>1.7433000000000001</v>
      </c>
      <c r="P74" s="101"/>
      <c r="Q74" s="101"/>
      <c r="R74" s="101">
        <f>R$9</f>
        <v>7.6614999999999993</v>
      </c>
      <c r="S74" s="101">
        <f>S$9</f>
        <v>0.4</v>
      </c>
      <c r="T74" s="19"/>
      <c r="U74" s="19"/>
      <c r="V74" s="40"/>
      <c r="W74" s="40"/>
      <c r="X74" s="40"/>
      <c r="Y74" s="133"/>
      <c r="Z74" s="26"/>
      <c r="AA74" s="131"/>
      <c r="AB74" s="137" t="s">
        <v>147</v>
      </c>
      <c r="AC74" s="47"/>
      <c r="AD74" s="231"/>
      <c r="AE74" s="232"/>
    </row>
    <row r="75" spans="1:31" s="21" customFormat="1" ht="16.5" customHeight="1" x14ac:dyDescent="0.25">
      <c r="A75" s="129" t="s">
        <v>102</v>
      </c>
      <c r="B75" s="30" t="s">
        <v>27</v>
      </c>
      <c r="C75" s="129" t="s">
        <v>28</v>
      </c>
      <c r="D75" s="20" t="s">
        <v>27</v>
      </c>
      <c r="E75" s="90">
        <f t="shared" ref="E75:F75" si="67">SUM(E76:E77)</f>
        <v>32.028399999999998</v>
      </c>
      <c r="F75" s="91">
        <f t="shared" si="67"/>
        <v>50.028399999999998</v>
      </c>
      <c r="G75" s="92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27" t="str">
        <f>T$13</f>
        <v>Fire (Winter)</v>
      </c>
      <c r="U75" s="11"/>
      <c r="V75" s="40"/>
      <c r="W75" s="40"/>
      <c r="X75" s="40"/>
      <c r="Y75" s="129" t="s">
        <v>102</v>
      </c>
      <c r="Z75" s="30" t="s">
        <v>27</v>
      </c>
      <c r="AA75" s="129" t="s">
        <v>28</v>
      </c>
      <c r="AB75" s="20" t="s">
        <v>27</v>
      </c>
      <c r="AC75" s="43">
        <f>E75/1000</f>
        <v>3.2028399999999999E-2</v>
      </c>
      <c r="AD75" s="227">
        <f>F75/1000</f>
        <v>5.0028400000000001E-2</v>
      </c>
      <c r="AE75" s="233" t="s">
        <v>160</v>
      </c>
    </row>
    <row r="76" spans="1:31" s="21" customFormat="1" ht="16.5" customHeight="1" x14ac:dyDescent="0.25">
      <c r="A76" s="133"/>
      <c r="B76" s="22" t="s">
        <v>89</v>
      </c>
      <c r="C76" s="130"/>
      <c r="D76" s="136" t="s">
        <v>129</v>
      </c>
      <c r="E76" s="94">
        <f t="shared" ref="E76:E77" si="68">(SUM(G76:S76))-H76</f>
        <v>10.8485</v>
      </c>
      <c r="F76" s="95">
        <f t="shared" ref="F76:F77" si="69">SUM(G76:S76)</f>
        <v>10.8485</v>
      </c>
      <c r="G76" s="96">
        <v>6</v>
      </c>
      <c r="H76" s="97"/>
      <c r="I76" s="97"/>
      <c r="J76" s="97"/>
      <c r="K76" s="97"/>
      <c r="L76" s="97"/>
      <c r="M76" s="97"/>
      <c r="N76" s="97"/>
      <c r="O76" s="97"/>
      <c r="P76" s="97"/>
      <c r="Q76" s="97">
        <f>Q$8</f>
        <v>4.8484999999999996</v>
      </c>
      <c r="R76" s="97"/>
      <c r="S76" s="97"/>
      <c r="T76" s="28" t="str">
        <f>T$14</f>
        <v>Real Prop Only</v>
      </c>
      <c r="U76" s="18"/>
      <c r="V76" s="40"/>
      <c r="W76" s="40"/>
      <c r="X76" s="40"/>
      <c r="Y76" s="133"/>
      <c r="Z76" s="22" t="s">
        <v>89</v>
      </c>
      <c r="AA76" s="130"/>
      <c r="AB76" s="136" t="s">
        <v>129</v>
      </c>
      <c r="AC76" s="45"/>
      <c r="AD76" s="229"/>
      <c r="AE76" s="230"/>
    </row>
    <row r="77" spans="1:31" s="21" customFormat="1" ht="16.5" customHeight="1" x14ac:dyDescent="0.25">
      <c r="A77" s="133"/>
      <c r="B77" s="26"/>
      <c r="C77" s="131"/>
      <c r="D77" s="137" t="s">
        <v>130</v>
      </c>
      <c r="E77" s="98">
        <f t="shared" si="68"/>
        <v>21.179899999999996</v>
      </c>
      <c r="F77" s="99">
        <f t="shared" si="69"/>
        <v>39.179899999999996</v>
      </c>
      <c r="G77" s="100"/>
      <c r="H77" s="101">
        <f>H$9</f>
        <v>18</v>
      </c>
      <c r="I77" s="101">
        <f>I$9</f>
        <v>4.5</v>
      </c>
      <c r="J77" s="101">
        <f>J$9</f>
        <v>0</v>
      </c>
      <c r="K77" s="101">
        <f>K$9</f>
        <v>0.1452</v>
      </c>
      <c r="L77" s="101">
        <f t="shared" ref="L77" si="70">L$9</f>
        <v>4.4985999999999997</v>
      </c>
      <c r="M77" s="101">
        <f>M$9</f>
        <v>2.0562999999999998</v>
      </c>
      <c r="N77" s="101">
        <f>'[1]2024 4029 Calcs Townships'!$AC$93</f>
        <v>0.92210000000000003</v>
      </c>
      <c r="O77" s="101">
        <f>'[1]2024 4029 Calcs Townships'!$AD$93</f>
        <v>0</v>
      </c>
      <c r="P77" s="101">
        <f>'[1]2024 4029 Winter Libraries'!$AB$21</f>
        <v>0.99619999999999997</v>
      </c>
      <c r="Q77" s="101"/>
      <c r="R77" s="101">
        <f>R$9</f>
        <v>7.6614999999999993</v>
      </c>
      <c r="S77" s="101">
        <f>S$9</f>
        <v>0.4</v>
      </c>
      <c r="T77" s="123">
        <f>'[1]2024 4029 Calcs Townships'!$AE$93</f>
        <v>1.5</v>
      </c>
      <c r="U77" s="19"/>
      <c r="V77" s="40"/>
      <c r="W77" s="40"/>
      <c r="X77" s="40"/>
      <c r="Y77" s="133"/>
      <c r="Z77" s="26"/>
      <c r="AA77" s="131"/>
      <c r="AB77" s="137" t="s">
        <v>130</v>
      </c>
      <c r="AC77" s="47"/>
      <c r="AD77" s="231"/>
      <c r="AE77" s="232"/>
    </row>
    <row r="78" spans="1:31" s="21" customFormat="1" ht="16.5" customHeight="1" x14ac:dyDescent="0.25">
      <c r="A78" s="133"/>
      <c r="B78" s="26"/>
      <c r="C78" s="129" t="s">
        <v>59</v>
      </c>
      <c r="D78" s="20" t="s">
        <v>58</v>
      </c>
      <c r="E78" s="90">
        <f t="shared" ref="E78:F78" si="71">SUM(E79:E80)</f>
        <v>37.939699999999995</v>
      </c>
      <c r="F78" s="91">
        <f t="shared" si="71"/>
        <v>55.939699999999995</v>
      </c>
      <c r="G78" s="92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27" t="str">
        <f>T$13</f>
        <v>Fire (Winter)</v>
      </c>
      <c r="U78" s="11"/>
      <c r="V78" s="40"/>
      <c r="W78" s="40"/>
      <c r="X78" s="40"/>
      <c r="Y78" s="133"/>
      <c r="Z78" s="26"/>
      <c r="AA78" s="129" t="s">
        <v>59</v>
      </c>
      <c r="AB78" s="20" t="s">
        <v>58</v>
      </c>
      <c r="AC78" s="43">
        <f>E78/1000</f>
        <v>3.7939699999999993E-2</v>
      </c>
      <c r="AD78" s="227">
        <f>F78/1000</f>
        <v>5.5939699999999995E-2</v>
      </c>
      <c r="AE78" s="233" t="s">
        <v>160</v>
      </c>
    </row>
    <row r="79" spans="1:31" s="21" customFormat="1" ht="16.5" customHeight="1" x14ac:dyDescent="0.25">
      <c r="A79" s="133"/>
      <c r="B79" s="26"/>
      <c r="C79" s="130"/>
      <c r="D79" s="136" t="s">
        <v>146</v>
      </c>
      <c r="E79" s="94">
        <f t="shared" ref="E79:E80" si="72">(SUM(G79:S79))-H79</f>
        <v>10.8485</v>
      </c>
      <c r="F79" s="95">
        <f t="shared" ref="F79:F80" si="73">SUM(G79:S79)</f>
        <v>10.8485</v>
      </c>
      <c r="G79" s="96">
        <v>6</v>
      </c>
      <c r="H79" s="97"/>
      <c r="I79" s="97"/>
      <c r="J79" s="97"/>
      <c r="K79" s="97"/>
      <c r="L79" s="97"/>
      <c r="M79" s="97"/>
      <c r="N79" s="97"/>
      <c r="O79" s="97"/>
      <c r="P79" s="97"/>
      <c r="Q79" s="97">
        <f>Q$8</f>
        <v>4.8484999999999996</v>
      </c>
      <c r="R79" s="97"/>
      <c r="S79" s="97"/>
      <c r="T79" s="28" t="str">
        <f>T$14</f>
        <v>Real Prop Only</v>
      </c>
      <c r="U79" s="18"/>
      <c r="V79" s="40"/>
      <c r="W79" s="40"/>
      <c r="X79" s="40"/>
      <c r="Y79" s="133"/>
      <c r="Z79" s="26"/>
      <c r="AA79" s="130"/>
      <c r="AB79" s="136" t="s">
        <v>146</v>
      </c>
      <c r="AC79" s="45"/>
      <c r="AD79" s="229"/>
      <c r="AE79" s="230"/>
    </row>
    <row r="80" spans="1:31" s="21" customFormat="1" ht="16.5" customHeight="1" x14ac:dyDescent="0.25">
      <c r="A80" s="135"/>
      <c r="B80" s="29"/>
      <c r="C80" s="132"/>
      <c r="D80" s="138" t="s">
        <v>147</v>
      </c>
      <c r="E80" s="102">
        <f t="shared" si="72"/>
        <v>27.091199999999994</v>
      </c>
      <c r="F80" s="103">
        <f t="shared" si="73"/>
        <v>45.091199999999994</v>
      </c>
      <c r="G80" s="100"/>
      <c r="H80" s="101">
        <f>'[1]2024 4029 Out County Sch'!$AB$56</f>
        <v>18</v>
      </c>
      <c r="I80" s="101">
        <f>'[1]2024 4029 Out County Sch'!$AC$56</f>
        <v>8.4899999999999984</v>
      </c>
      <c r="J80" s="101">
        <f>'[1]2024 4029 Out County Sch'!$AD$56</f>
        <v>1.2370000000000001</v>
      </c>
      <c r="K80" s="101">
        <f>'[1]2024 4029 Calcs Delta &amp; ISDs'!$AB$87</f>
        <v>0.23680000000000001</v>
      </c>
      <c r="L80" s="101">
        <f>'[1]2024 4029 Calcs Delta &amp; ISDs'!$AE$87</f>
        <v>5.0912999999999995</v>
      </c>
      <c r="M80" s="101">
        <f>M$9</f>
        <v>2.0562999999999998</v>
      </c>
      <c r="N80" s="101">
        <f>N$77</f>
        <v>0.92210000000000003</v>
      </c>
      <c r="O80" s="101">
        <f>O$77</f>
        <v>0</v>
      </c>
      <c r="P80" s="101">
        <f>P$77</f>
        <v>0.99619999999999997</v>
      </c>
      <c r="Q80" s="101"/>
      <c r="R80" s="101">
        <f>R$9</f>
        <v>7.6614999999999993</v>
      </c>
      <c r="S80" s="101">
        <f>S$9</f>
        <v>0.4</v>
      </c>
      <c r="T80" s="123">
        <f>T$77</f>
        <v>1.5</v>
      </c>
      <c r="U80" s="19"/>
      <c r="V80" s="40"/>
      <c r="W80" s="40"/>
      <c r="X80" s="40"/>
      <c r="Y80" s="135"/>
      <c r="Z80" s="29"/>
      <c r="AA80" s="132"/>
      <c r="AB80" s="138" t="s">
        <v>147</v>
      </c>
      <c r="AC80" s="47"/>
      <c r="AD80" s="231"/>
      <c r="AE80" s="232"/>
    </row>
    <row r="81" spans="1:31" s="21" customFormat="1" ht="16.5" customHeight="1" x14ac:dyDescent="0.3">
      <c r="A81" s="133" t="s">
        <v>123</v>
      </c>
      <c r="B81" s="26" t="s">
        <v>27</v>
      </c>
      <c r="C81" s="38"/>
      <c r="D81" s="139"/>
      <c r="E81" s="142"/>
      <c r="F81" s="143"/>
      <c r="G81" s="120" t="s">
        <v>29</v>
      </c>
      <c r="H81" s="107" t="s">
        <v>29</v>
      </c>
      <c r="I81" s="107" t="s">
        <v>29</v>
      </c>
      <c r="J81" s="107"/>
      <c r="K81" s="107" t="s">
        <v>29</v>
      </c>
      <c r="L81" s="107" t="s">
        <v>29</v>
      </c>
      <c r="M81" s="108" t="s">
        <v>29</v>
      </c>
      <c r="N81" s="109" t="s">
        <v>153</v>
      </c>
      <c r="O81" s="109" t="s">
        <v>13</v>
      </c>
      <c r="P81" s="110"/>
      <c r="Q81" s="107" t="s">
        <v>29</v>
      </c>
      <c r="R81" s="107"/>
      <c r="S81" s="108" t="s">
        <v>29</v>
      </c>
      <c r="T81" s="12"/>
      <c r="U81" s="11"/>
      <c r="V81" s="40"/>
      <c r="W81" s="40"/>
      <c r="X81" s="40"/>
      <c r="Y81" s="133" t="s">
        <v>123</v>
      </c>
      <c r="Z81" s="26" t="s">
        <v>27</v>
      </c>
      <c r="AA81" s="38"/>
      <c r="AB81" s="225"/>
      <c r="AC81" s="43"/>
      <c r="AD81" s="227"/>
      <c r="AE81" s="228"/>
    </row>
    <row r="82" spans="1:31" s="21" customFormat="1" ht="16.5" customHeight="1" x14ac:dyDescent="0.25">
      <c r="A82" s="133"/>
      <c r="B82" s="26" t="s">
        <v>154</v>
      </c>
      <c r="C82" s="39"/>
      <c r="D82" s="140" t="s">
        <v>148</v>
      </c>
      <c r="E82" s="144"/>
      <c r="F82" s="145">
        <f>SUM(N82:O82)</f>
        <v>20.377600000000001</v>
      </c>
      <c r="G82" s="121"/>
      <c r="H82" s="112"/>
      <c r="I82" s="112"/>
      <c r="J82" s="112"/>
      <c r="K82" s="112"/>
      <c r="L82" s="112"/>
      <c r="M82" s="113"/>
      <c r="N82" s="114">
        <f>'[1]2024 4029 Calcs Villages'!$AB$31</f>
        <v>11.377000000000001</v>
      </c>
      <c r="O82" s="114">
        <f>'[1]2024 4029 Calcs Villages'!$AC$31</f>
        <v>9.0006000000000004</v>
      </c>
      <c r="P82" s="115"/>
      <c r="Q82" s="112"/>
      <c r="R82" s="112"/>
      <c r="S82" s="113"/>
      <c r="T82" s="37"/>
      <c r="U82" s="19"/>
      <c r="V82" s="40"/>
      <c r="W82" s="40"/>
      <c r="X82" s="40"/>
      <c r="Y82" s="133"/>
      <c r="Z82" s="26" t="s">
        <v>154</v>
      </c>
      <c r="AA82" s="39"/>
      <c r="AB82" s="226" t="s">
        <v>148</v>
      </c>
      <c r="AC82" s="47"/>
      <c r="AD82" s="231"/>
      <c r="AE82" s="232"/>
    </row>
    <row r="83" spans="1:31" s="21" customFormat="1" ht="16.5" customHeight="1" x14ac:dyDescent="0.25">
      <c r="A83" s="129" t="s">
        <v>103</v>
      </c>
      <c r="B83" s="30" t="s">
        <v>32</v>
      </c>
      <c r="C83" s="133" t="s">
        <v>33</v>
      </c>
      <c r="D83" s="22" t="s">
        <v>32</v>
      </c>
      <c r="E83" s="116">
        <f t="shared" ref="E83:F83" si="74">SUM(E84:E85)</f>
        <v>33.249499999999998</v>
      </c>
      <c r="F83" s="117">
        <f t="shared" si="74"/>
        <v>51.249499999999998</v>
      </c>
      <c r="G83" s="92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11"/>
      <c r="U83" s="11"/>
      <c r="V83" s="40"/>
      <c r="W83" s="40"/>
      <c r="X83" s="40"/>
      <c r="Y83" s="129" t="s">
        <v>103</v>
      </c>
      <c r="Z83" s="30" t="s">
        <v>32</v>
      </c>
      <c r="AA83" s="133" t="s">
        <v>33</v>
      </c>
      <c r="AB83" s="22" t="s">
        <v>32</v>
      </c>
      <c r="AC83" s="43">
        <f>E83/1000</f>
        <v>3.3249499999999994E-2</v>
      </c>
      <c r="AD83" s="227">
        <f>F83/1000</f>
        <v>5.1249499999999996E-2</v>
      </c>
      <c r="AE83" s="228"/>
    </row>
    <row r="84" spans="1:31" s="21" customFormat="1" ht="16.5" customHeight="1" x14ac:dyDescent="0.25">
      <c r="A84" s="133"/>
      <c r="B84" s="22" t="s">
        <v>89</v>
      </c>
      <c r="C84" s="130"/>
      <c r="D84" s="136" t="s">
        <v>146</v>
      </c>
      <c r="E84" s="94">
        <f t="shared" ref="E84:E85" si="75">(SUM(G84:S84))-H84</f>
        <v>10.8485</v>
      </c>
      <c r="F84" s="95">
        <f t="shared" ref="F84:F85" si="76">SUM(G84:S84)</f>
        <v>10.8485</v>
      </c>
      <c r="G84" s="96">
        <v>6</v>
      </c>
      <c r="H84" s="97"/>
      <c r="I84" s="97"/>
      <c r="J84" s="97"/>
      <c r="K84" s="97"/>
      <c r="L84" s="97"/>
      <c r="M84" s="97"/>
      <c r="N84" s="97"/>
      <c r="O84" s="97"/>
      <c r="P84" s="97"/>
      <c r="Q84" s="97">
        <f>Q$8</f>
        <v>4.8484999999999996</v>
      </c>
      <c r="R84" s="97"/>
      <c r="S84" s="97"/>
      <c r="T84" s="18"/>
      <c r="U84" s="18"/>
      <c r="V84" s="40"/>
      <c r="W84" s="40"/>
      <c r="X84" s="40"/>
      <c r="Y84" s="133"/>
      <c r="Z84" s="22" t="s">
        <v>89</v>
      </c>
      <c r="AA84" s="130"/>
      <c r="AB84" s="136" t="s">
        <v>146</v>
      </c>
      <c r="AC84" s="45"/>
      <c r="AD84" s="229"/>
      <c r="AE84" s="230"/>
    </row>
    <row r="85" spans="1:31" s="21" customFormat="1" ht="16.5" customHeight="1" x14ac:dyDescent="0.25">
      <c r="A85" s="135"/>
      <c r="B85" s="29"/>
      <c r="C85" s="131"/>
      <c r="D85" s="137" t="s">
        <v>147</v>
      </c>
      <c r="E85" s="98">
        <f t="shared" si="75"/>
        <v>22.400999999999996</v>
      </c>
      <c r="F85" s="99">
        <f t="shared" si="76"/>
        <v>40.400999999999996</v>
      </c>
      <c r="G85" s="100"/>
      <c r="H85" s="101">
        <f>H$18</f>
        <v>18</v>
      </c>
      <c r="I85" s="101">
        <f>I$18</f>
        <v>2</v>
      </c>
      <c r="J85" s="101">
        <f>J$18</f>
        <v>1.9964</v>
      </c>
      <c r="K85" s="101">
        <f>K$9</f>
        <v>0.1452</v>
      </c>
      <c r="L85" s="101">
        <f t="shared" ref="L85" si="77">L$9</f>
        <v>4.4985999999999997</v>
      </c>
      <c r="M85" s="101">
        <f>M$9</f>
        <v>2.0562999999999998</v>
      </c>
      <c r="N85" s="101">
        <f>'[1]2024 4029 Calcs Townships'!$AC$102</f>
        <v>0.83840000000000003</v>
      </c>
      <c r="O85" s="101">
        <f>'[1]2024 4029 Calcs Townships'!$AD$102</f>
        <v>1.9573</v>
      </c>
      <c r="P85" s="101">
        <f>P$23</f>
        <v>0.84730000000000005</v>
      </c>
      <c r="Q85" s="101"/>
      <c r="R85" s="101">
        <f>R$9</f>
        <v>7.6614999999999993</v>
      </c>
      <c r="S85" s="101">
        <f>S$9</f>
        <v>0.4</v>
      </c>
      <c r="T85" s="19"/>
      <c r="U85" s="19"/>
      <c r="V85" s="40"/>
      <c r="W85" s="40"/>
      <c r="X85" s="40"/>
      <c r="Y85" s="135"/>
      <c r="Z85" s="29"/>
      <c r="AA85" s="131"/>
      <c r="AB85" s="137" t="s">
        <v>147</v>
      </c>
      <c r="AC85" s="47"/>
      <c r="AD85" s="231"/>
      <c r="AE85" s="232"/>
    </row>
    <row r="86" spans="1:31" s="21" customFormat="1" ht="16.5" customHeight="1" x14ac:dyDescent="0.25">
      <c r="A86" s="129" t="s">
        <v>104</v>
      </c>
      <c r="B86" s="30" t="s">
        <v>60</v>
      </c>
      <c r="C86" s="129" t="s">
        <v>62</v>
      </c>
      <c r="D86" s="20" t="s">
        <v>61</v>
      </c>
      <c r="E86" s="90">
        <f t="shared" ref="E86:F86" si="78">SUM(E87:E88)</f>
        <v>31.399199999999993</v>
      </c>
      <c r="F86" s="91">
        <f t="shared" si="78"/>
        <v>49.399199999999993</v>
      </c>
      <c r="G86" s="92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27" t="str">
        <f>T$13</f>
        <v>Fire (Winter)</v>
      </c>
      <c r="U86" s="11"/>
      <c r="V86" s="40"/>
      <c r="W86" s="40"/>
      <c r="X86" s="40"/>
      <c r="Y86" s="129" t="s">
        <v>104</v>
      </c>
      <c r="Z86" s="30" t="s">
        <v>60</v>
      </c>
      <c r="AA86" s="129" t="s">
        <v>62</v>
      </c>
      <c r="AB86" s="20" t="s">
        <v>61</v>
      </c>
      <c r="AC86" s="43">
        <f>E86/1000</f>
        <v>3.1399199999999995E-2</v>
      </c>
      <c r="AD86" s="227">
        <f>F86/1000</f>
        <v>4.939919999999999E-2</v>
      </c>
      <c r="AE86" s="228"/>
    </row>
    <row r="87" spans="1:31" s="21" customFormat="1" ht="16.5" customHeight="1" x14ac:dyDescent="0.25">
      <c r="A87" s="133"/>
      <c r="B87" s="22" t="s">
        <v>89</v>
      </c>
      <c r="C87" s="130"/>
      <c r="D87" s="136" t="s">
        <v>146</v>
      </c>
      <c r="E87" s="94">
        <f t="shared" ref="E87:E88" si="79">(SUM(G87:S87))-H87</f>
        <v>10.8485</v>
      </c>
      <c r="F87" s="95">
        <f t="shared" ref="F87:F88" si="80">SUM(G87:S87)</f>
        <v>10.8485</v>
      </c>
      <c r="G87" s="96">
        <v>6</v>
      </c>
      <c r="H87" s="97"/>
      <c r="I87" s="97"/>
      <c r="J87" s="97"/>
      <c r="K87" s="97"/>
      <c r="L87" s="97"/>
      <c r="M87" s="97"/>
      <c r="N87" s="97"/>
      <c r="O87" s="97"/>
      <c r="P87" s="97"/>
      <c r="Q87" s="97">
        <f>Q$8</f>
        <v>4.8484999999999996</v>
      </c>
      <c r="R87" s="97"/>
      <c r="S87" s="97"/>
      <c r="T87" s="28" t="str">
        <f>T$14</f>
        <v>Real Prop Only</v>
      </c>
      <c r="U87" s="18"/>
      <c r="V87" s="40"/>
      <c r="W87" s="40"/>
      <c r="X87" s="40"/>
      <c r="Y87" s="133"/>
      <c r="Z87" s="22" t="s">
        <v>89</v>
      </c>
      <c r="AA87" s="130"/>
      <c r="AB87" s="136" t="s">
        <v>146</v>
      </c>
      <c r="AC87" s="45"/>
      <c r="AD87" s="229"/>
      <c r="AE87" s="230"/>
    </row>
    <row r="88" spans="1:31" s="21" customFormat="1" ht="16.5" customHeight="1" x14ac:dyDescent="0.25">
      <c r="A88" s="133"/>
      <c r="B88" s="26"/>
      <c r="C88" s="131"/>
      <c r="D88" s="137" t="s">
        <v>147</v>
      </c>
      <c r="E88" s="98">
        <f t="shared" si="79"/>
        <v>20.550699999999992</v>
      </c>
      <c r="F88" s="99">
        <f t="shared" si="80"/>
        <v>38.550699999999992</v>
      </c>
      <c r="G88" s="100"/>
      <c r="H88" s="101">
        <f>'[1]2024 4029 Calcs IC Schools'!$AB$52</f>
        <v>18</v>
      </c>
      <c r="I88" s="101">
        <f>'[1]2024 4029 Calcs IC Schools'!$AC$52</f>
        <v>3.9000000000000004</v>
      </c>
      <c r="J88" s="101">
        <f>'[1]2024 4029 Calcs IC Schools'!$AD$52</f>
        <v>1</v>
      </c>
      <c r="K88" s="101">
        <f>K$9</f>
        <v>0.1452</v>
      </c>
      <c r="L88" s="101">
        <f t="shared" ref="L88" si="81">L$9</f>
        <v>4.4985999999999997</v>
      </c>
      <c r="M88" s="101">
        <f>M$9</f>
        <v>2.0562999999999998</v>
      </c>
      <c r="N88" s="101">
        <f>'[1]2024 4029 Calcs Townships'!$AC$110</f>
        <v>0.8891</v>
      </c>
      <c r="O88" s="101">
        <f>'[1]2024 4029 Calcs Townships'!$AD$110</f>
        <v>0</v>
      </c>
      <c r="P88" s="101" t="s">
        <v>29</v>
      </c>
      <c r="Q88" s="101"/>
      <c r="R88" s="101">
        <f>R$9</f>
        <v>7.6614999999999993</v>
      </c>
      <c r="S88" s="101">
        <f>S$9</f>
        <v>0.4</v>
      </c>
      <c r="T88" s="123">
        <f>'[1]2024 4029 Calcs Townships'!$AE$110</f>
        <v>0.6109</v>
      </c>
      <c r="U88" s="19"/>
      <c r="V88" s="40"/>
      <c r="W88" s="40"/>
      <c r="X88" s="40"/>
      <c r="Y88" s="133"/>
      <c r="Z88" s="26"/>
      <c r="AA88" s="131"/>
      <c r="AB88" s="137" t="s">
        <v>147</v>
      </c>
      <c r="AC88" s="47"/>
      <c r="AD88" s="231"/>
      <c r="AE88" s="232"/>
    </row>
    <row r="89" spans="1:31" s="21" customFormat="1" ht="16.5" customHeight="1" x14ac:dyDescent="0.25">
      <c r="A89" s="133"/>
      <c r="B89" s="26"/>
      <c r="C89" s="129" t="s">
        <v>42</v>
      </c>
      <c r="D89" s="20" t="s">
        <v>41</v>
      </c>
      <c r="E89" s="90">
        <f t="shared" ref="E89:F89" si="82">SUM(E90:E91)</f>
        <v>33.249199999999995</v>
      </c>
      <c r="F89" s="91">
        <f t="shared" si="82"/>
        <v>51.249199999999995</v>
      </c>
      <c r="G89" s="92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27" t="str">
        <f>T$13</f>
        <v>Fire (Winter)</v>
      </c>
      <c r="U89" s="11"/>
      <c r="V89" s="40"/>
      <c r="W89" s="40"/>
      <c r="X89" s="40"/>
      <c r="Y89" s="133"/>
      <c r="Z89" s="26"/>
      <c r="AA89" s="129" t="s">
        <v>42</v>
      </c>
      <c r="AB89" s="20" t="s">
        <v>41</v>
      </c>
      <c r="AC89" s="43">
        <f>E89/1000</f>
        <v>3.3249199999999993E-2</v>
      </c>
      <c r="AD89" s="227">
        <f>F89/1000</f>
        <v>5.1249199999999995E-2</v>
      </c>
      <c r="AE89" s="228"/>
    </row>
    <row r="90" spans="1:31" s="21" customFormat="1" ht="16.5" customHeight="1" x14ac:dyDescent="0.25">
      <c r="A90" s="133"/>
      <c r="B90" s="26"/>
      <c r="C90" s="130"/>
      <c r="D90" s="136" t="s">
        <v>146</v>
      </c>
      <c r="E90" s="94">
        <f t="shared" ref="E90:E91" si="83">(SUM(G90:S90))-H90</f>
        <v>10.8485</v>
      </c>
      <c r="F90" s="95">
        <f t="shared" ref="F90:F91" si="84">SUM(G90:S90)</f>
        <v>10.8485</v>
      </c>
      <c r="G90" s="96">
        <v>6</v>
      </c>
      <c r="H90" s="97"/>
      <c r="I90" s="97"/>
      <c r="J90" s="97"/>
      <c r="K90" s="97"/>
      <c r="L90" s="97"/>
      <c r="M90" s="97"/>
      <c r="N90" s="97"/>
      <c r="O90" s="97"/>
      <c r="P90" s="97"/>
      <c r="Q90" s="97">
        <f>Q$8</f>
        <v>4.8484999999999996</v>
      </c>
      <c r="R90" s="97"/>
      <c r="S90" s="97"/>
      <c r="T90" s="28" t="str">
        <f>T$14</f>
        <v>Real Prop Only</v>
      </c>
      <c r="U90" s="18"/>
      <c r="V90" s="40"/>
      <c r="W90" s="40"/>
      <c r="X90" s="40"/>
      <c r="Y90" s="133"/>
      <c r="Z90" s="26"/>
      <c r="AA90" s="130"/>
      <c r="AB90" s="136" t="s">
        <v>146</v>
      </c>
      <c r="AC90" s="45"/>
      <c r="AD90" s="229"/>
      <c r="AE90" s="230"/>
    </row>
    <row r="91" spans="1:31" s="21" customFormat="1" ht="16.5" customHeight="1" x14ac:dyDescent="0.25">
      <c r="A91" s="133"/>
      <c r="B91" s="26"/>
      <c r="C91" s="131"/>
      <c r="D91" s="137" t="s">
        <v>147</v>
      </c>
      <c r="E91" s="98">
        <f t="shared" si="83"/>
        <v>22.400699999999993</v>
      </c>
      <c r="F91" s="99">
        <f t="shared" si="84"/>
        <v>40.400699999999993</v>
      </c>
      <c r="G91" s="100"/>
      <c r="H91" s="101">
        <f>H$39</f>
        <v>18</v>
      </c>
      <c r="I91" s="101">
        <f>I$39</f>
        <v>6.75</v>
      </c>
      <c r="J91" s="101">
        <f>J$39</f>
        <v>0</v>
      </c>
      <c r="K91" s="101">
        <f>K$9</f>
        <v>0.1452</v>
      </c>
      <c r="L91" s="101">
        <f t="shared" ref="L91" si="85">L$9</f>
        <v>4.4985999999999997</v>
      </c>
      <c r="M91" s="101">
        <f>M$9</f>
        <v>2.0562999999999998</v>
      </c>
      <c r="N91" s="101">
        <f>N$88</f>
        <v>0.8891</v>
      </c>
      <c r="O91" s="101">
        <f>O$88</f>
        <v>0</v>
      </c>
      <c r="P91" s="101"/>
      <c r="Q91" s="101"/>
      <c r="R91" s="101">
        <f>R$9</f>
        <v>7.6614999999999993</v>
      </c>
      <c r="S91" s="101">
        <f>S$9</f>
        <v>0.4</v>
      </c>
      <c r="T91" s="123">
        <f>T$88</f>
        <v>0.6109</v>
      </c>
      <c r="U91" s="19"/>
      <c r="V91" s="40"/>
      <c r="W91" s="40"/>
      <c r="X91" s="40"/>
      <c r="Y91" s="133"/>
      <c r="Z91" s="26"/>
      <c r="AA91" s="131"/>
      <c r="AB91" s="137" t="s">
        <v>147</v>
      </c>
      <c r="AC91" s="47"/>
      <c r="AD91" s="231"/>
      <c r="AE91" s="232"/>
    </row>
    <row r="92" spans="1:31" s="21" customFormat="1" ht="16.5" customHeight="1" x14ac:dyDescent="0.25">
      <c r="A92" s="133"/>
      <c r="B92" s="26"/>
      <c r="C92" s="129" t="s">
        <v>44</v>
      </c>
      <c r="D92" s="20" t="s">
        <v>43</v>
      </c>
      <c r="E92" s="90">
        <f t="shared" ref="E92:F92" si="86">SUM(E93:E94)</f>
        <v>30.749199999999995</v>
      </c>
      <c r="F92" s="91">
        <f t="shared" si="86"/>
        <v>48.749199999999995</v>
      </c>
      <c r="G92" s="92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27" t="str">
        <f>T$13</f>
        <v>Fire (Winter)</v>
      </c>
      <c r="U92" s="11"/>
      <c r="V92" s="40"/>
      <c r="W92" s="40"/>
      <c r="X92" s="40"/>
      <c r="Y92" s="133"/>
      <c r="Z92" s="26"/>
      <c r="AA92" s="129" t="s">
        <v>44</v>
      </c>
      <c r="AB92" s="20" t="s">
        <v>43</v>
      </c>
      <c r="AC92" s="43">
        <f>E92/1000</f>
        <v>3.0749199999999994E-2</v>
      </c>
      <c r="AD92" s="227">
        <f>F92/1000</f>
        <v>4.8749199999999993E-2</v>
      </c>
      <c r="AE92" s="228"/>
    </row>
    <row r="93" spans="1:31" s="21" customFormat="1" ht="16.5" customHeight="1" x14ac:dyDescent="0.25">
      <c r="A93" s="133"/>
      <c r="B93" s="26"/>
      <c r="C93" s="130"/>
      <c r="D93" s="136" t="s">
        <v>146</v>
      </c>
      <c r="E93" s="94">
        <f t="shared" ref="E93:E94" si="87">(SUM(G93:S93))-H93</f>
        <v>10.8485</v>
      </c>
      <c r="F93" s="95">
        <f t="shared" ref="F93:F94" si="88">SUM(G93:S93)</f>
        <v>10.8485</v>
      </c>
      <c r="G93" s="96">
        <v>6</v>
      </c>
      <c r="H93" s="97"/>
      <c r="I93" s="97"/>
      <c r="J93" s="97"/>
      <c r="K93" s="97"/>
      <c r="L93" s="97"/>
      <c r="M93" s="97"/>
      <c r="N93" s="97"/>
      <c r="O93" s="97"/>
      <c r="P93" s="97"/>
      <c r="Q93" s="97">
        <f>Q$8</f>
        <v>4.8484999999999996</v>
      </c>
      <c r="R93" s="97"/>
      <c r="S93" s="97"/>
      <c r="T93" s="28" t="str">
        <f>T$14</f>
        <v>Real Prop Only</v>
      </c>
      <c r="U93" s="18"/>
      <c r="V93" s="40"/>
      <c r="W93" s="40"/>
      <c r="X93" s="40"/>
      <c r="Y93" s="133"/>
      <c r="Z93" s="26"/>
      <c r="AA93" s="130"/>
      <c r="AB93" s="136" t="s">
        <v>146</v>
      </c>
      <c r="AC93" s="45"/>
      <c r="AD93" s="229"/>
      <c r="AE93" s="230"/>
    </row>
    <row r="94" spans="1:31" s="21" customFormat="1" ht="16.5" customHeight="1" x14ac:dyDescent="0.25">
      <c r="A94" s="135"/>
      <c r="B94" s="29"/>
      <c r="C94" s="131"/>
      <c r="D94" s="137" t="s">
        <v>147</v>
      </c>
      <c r="E94" s="98">
        <f t="shared" si="87"/>
        <v>19.900699999999993</v>
      </c>
      <c r="F94" s="99">
        <f t="shared" si="88"/>
        <v>37.900699999999993</v>
      </c>
      <c r="G94" s="100"/>
      <c r="H94" s="101">
        <f>H$42</f>
        <v>18</v>
      </c>
      <c r="I94" s="101">
        <f>I$42</f>
        <v>4.25</v>
      </c>
      <c r="J94" s="101">
        <f>J$42</f>
        <v>0</v>
      </c>
      <c r="K94" s="101">
        <f>K$9</f>
        <v>0.1452</v>
      </c>
      <c r="L94" s="101">
        <f t="shared" ref="L94" si="89">L$9</f>
        <v>4.4985999999999997</v>
      </c>
      <c r="M94" s="101">
        <f>M$9</f>
        <v>2.0562999999999998</v>
      </c>
      <c r="N94" s="101">
        <f>N$88</f>
        <v>0.8891</v>
      </c>
      <c r="O94" s="101">
        <f>O$88</f>
        <v>0</v>
      </c>
      <c r="P94" s="101"/>
      <c r="Q94" s="101"/>
      <c r="R94" s="101">
        <f>R$9</f>
        <v>7.6614999999999993</v>
      </c>
      <c r="S94" s="101">
        <f>S$9</f>
        <v>0.4</v>
      </c>
      <c r="T94" s="123">
        <f>T$88</f>
        <v>0.6109</v>
      </c>
      <c r="U94" s="19"/>
      <c r="V94" s="40"/>
      <c r="W94" s="40"/>
      <c r="X94" s="40"/>
      <c r="Y94" s="135"/>
      <c r="Z94" s="29"/>
      <c r="AA94" s="131"/>
      <c r="AB94" s="137" t="s">
        <v>147</v>
      </c>
      <c r="AC94" s="47"/>
      <c r="AD94" s="231"/>
      <c r="AE94" s="232"/>
    </row>
    <row r="95" spans="1:31" s="21" customFormat="1" ht="16.5" customHeight="1" x14ac:dyDescent="0.25">
      <c r="A95" s="129" t="s">
        <v>105</v>
      </c>
      <c r="B95" s="30" t="s">
        <v>63</v>
      </c>
      <c r="C95" s="129" t="s">
        <v>65</v>
      </c>
      <c r="D95" s="20" t="s">
        <v>64</v>
      </c>
      <c r="E95" s="90">
        <f t="shared" ref="E95:F95" si="90">SUM(E96:E97)</f>
        <v>35.260299999999994</v>
      </c>
      <c r="F95" s="91">
        <f t="shared" si="90"/>
        <v>53.260299999999994</v>
      </c>
      <c r="G95" s="92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11"/>
      <c r="U95" s="11"/>
      <c r="V95" s="40"/>
      <c r="W95" s="40"/>
      <c r="X95" s="40"/>
      <c r="Y95" s="129" t="s">
        <v>105</v>
      </c>
      <c r="Z95" s="30" t="s">
        <v>63</v>
      </c>
      <c r="AA95" s="129" t="s">
        <v>65</v>
      </c>
      <c r="AB95" s="20" t="s">
        <v>64</v>
      </c>
      <c r="AC95" s="43">
        <f>E95/1000</f>
        <v>3.5260299999999994E-2</v>
      </c>
      <c r="AD95" s="227">
        <f>F95/1000</f>
        <v>5.3260299999999997E-2</v>
      </c>
      <c r="AE95" s="228"/>
    </row>
    <row r="96" spans="1:31" s="21" customFormat="1" ht="16.5" customHeight="1" x14ac:dyDescent="0.25">
      <c r="A96" s="133"/>
      <c r="B96" s="22" t="s">
        <v>89</v>
      </c>
      <c r="C96" s="130"/>
      <c r="D96" s="136" t="s">
        <v>146</v>
      </c>
      <c r="E96" s="94">
        <f t="shared" ref="E96:E97" si="91">(SUM(G96:S96))-H96</f>
        <v>10.8485</v>
      </c>
      <c r="F96" s="95">
        <f t="shared" ref="F96:F97" si="92">SUM(G96:S96)</f>
        <v>10.8485</v>
      </c>
      <c r="G96" s="96">
        <v>6</v>
      </c>
      <c r="H96" s="97"/>
      <c r="I96" s="97"/>
      <c r="J96" s="97"/>
      <c r="K96" s="97"/>
      <c r="L96" s="97"/>
      <c r="M96" s="97"/>
      <c r="N96" s="97"/>
      <c r="O96" s="97"/>
      <c r="P96" s="97"/>
      <c r="Q96" s="97">
        <f>Q$8</f>
        <v>4.8484999999999996</v>
      </c>
      <c r="R96" s="97"/>
      <c r="S96" s="97"/>
      <c r="T96" s="18"/>
      <c r="U96" s="18"/>
      <c r="V96" s="40"/>
      <c r="W96" s="40"/>
      <c r="X96" s="40"/>
      <c r="Y96" s="133"/>
      <c r="Z96" s="22" t="s">
        <v>89</v>
      </c>
      <c r="AA96" s="130"/>
      <c r="AB96" s="136" t="s">
        <v>146</v>
      </c>
      <c r="AC96" s="45"/>
      <c r="AD96" s="229"/>
      <c r="AE96" s="230"/>
    </row>
    <row r="97" spans="1:31" s="21" customFormat="1" ht="16.5" customHeight="1" x14ac:dyDescent="0.25">
      <c r="A97" s="135"/>
      <c r="B97" s="29"/>
      <c r="C97" s="131"/>
      <c r="D97" s="137" t="s">
        <v>147</v>
      </c>
      <c r="E97" s="98">
        <f t="shared" si="91"/>
        <v>24.411799999999992</v>
      </c>
      <c r="F97" s="99">
        <f t="shared" si="92"/>
        <v>42.411799999999992</v>
      </c>
      <c r="G97" s="100"/>
      <c r="H97" s="101">
        <f>'[1]2024 4029 Calcs Co Schools Win'!$AB$42</f>
        <v>18</v>
      </c>
      <c r="I97" s="101">
        <f>'[1]2024 4029 Calcs Co Schools Win'!$AC$42</f>
        <v>7</v>
      </c>
      <c r="J97" s="101">
        <f>'[1]2024 4029 Calcs Co Schools Win'!$AD$42</f>
        <v>0</v>
      </c>
      <c r="K97" s="101">
        <f>K$9</f>
        <v>0.1452</v>
      </c>
      <c r="L97" s="101">
        <f t="shared" ref="L97" si="93">L$9</f>
        <v>4.4985999999999997</v>
      </c>
      <c r="M97" s="101">
        <f>M$9</f>
        <v>2.0562999999999998</v>
      </c>
      <c r="N97" s="101">
        <f>'[1]2024 4029 Calcs Townships'!$AC$118</f>
        <v>0.9002</v>
      </c>
      <c r="O97" s="101">
        <f>'[1]2024 4029 Calcs Townships'!$AD$118</f>
        <v>1.75</v>
      </c>
      <c r="P97" s="101"/>
      <c r="Q97" s="101"/>
      <c r="R97" s="101">
        <f>R$9</f>
        <v>7.6614999999999993</v>
      </c>
      <c r="S97" s="101">
        <f>S$9</f>
        <v>0.4</v>
      </c>
      <c r="T97" s="19"/>
      <c r="U97" s="19"/>
      <c r="V97" s="40"/>
      <c r="W97" s="40"/>
      <c r="X97" s="40"/>
      <c r="Y97" s="135"/>
      <c r="Z97" s="29"/>
      <c r="AA97" s="131"/>
      <c r="AB97" s="137" t="s">
        <v>147</v>
      </c>
      <c r="AC97" s="47"/>
      <c r="AD97" s="231"/>
      <c r="AE97" s="232"/>
    </row>
    <row r="98" spans="1:31" s="21" customFormat="1" ht="16.5" customHeight="1" x14ac:dyDescent="0.25">
      <c r="A98" s="129" t="s">
        <v>106</v>
      </c>
      <c r="B98" s="30" t="s">
        <v>66</v>
      </c>
      <c r="C98" s="129" t="s">
        <v>68</v>
      </c>
      <c r="D98" s="20" t="s">
        <v>67</v>
      </c>
      <c r="E98" s="90">
        <f t="shared" ref="E98:F98" si="94">SUM(E99:E100)</f>
        <v>31.942799999999998</v>
      </c>
      <c r="F98" s="91">
        <f t="shared" si="94"/>
        <v>49.942799999999998</v>
      </c>
      <c r="G98" s="92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27" t="str">
        <f>T$13</f>
        <v>Fire (Winter)</v>
      </c>
      <c r="U98" s="11"/>
      <c r="V98" s="40"/>
      <c r="W98" s="40"/>
      <c r="X98" s="40"/>
      <c r="Y98" s="129" t="s">
        <v>106</v>
      </c>
      <c r="Z98" s="30" t="s">
        <v>66</v>
      </c>
      <c r="AA98" s="129" t="s">
        <v>68</v>
      </c>
      <c r="AB98" s="20" t="s">
        <v>67</v>
      </c>
      <c r="AC98" s="43">
        <f>(E98+T$103)/1000</f>
        <v>3.5692799999999997E-2</v>
      </c>
      <c r="AD98" s="227">
        <f>(F98+T$103)/1000</f>
        <v>5.3692799999999999E-2</v>
      </c>
      <c r="AE98" s="233" t="s">
        <v>159</v>
      </c>
    </row>
    <row r="99" spans="1:31" s="21" customFormat="1" ht="16.5" customHeight="1" x14ac:dyDescent="0.25">
      <c r="A99" s="133"/>
      <c r="B99" s="22" t="s">
        <v>89</v>
      </c>
      <c r="C99" s="130"/>
      <c r="D99" s="136" t="s">
        <v>146</v>
      </c>
      <c r="E99" s="94">
        <f t="shared" ref="E99:E100" si="95">(SUM(G99:S99))-H99</f>
        <v>10.8485</v>
      </c>
      <c r="F99" s="95">
        <f t="shared" ref="F99:F100" si="96">SUM(G99:S99)</f>
        <v>10.8485</v>
      </c>
      <c r="G99" s="96">
        <v>6</v>
      </c>
      <c r="H99" s="97"/>
      <c r="I99" s="97"/>
      <c r="J99" s="97"/>
      <c r="K99" s="97"/>
      <c r="L99" s="97"/>
      <c r="M99" s="97"/>
      <c r="N99" s="97"/>
      <c r="O99" s="97"/>
      <c r="P99" s="97"/>
      <c r="Q99" s="97">
        <f>Q$8</f>
        <v>4.8484999999999996</v>
      </c>
      <c r="R99" s="97"/>
      <c r="S99" s="97"/>
      <c r="T99" s="28" t="str">
        <f>T$14</f>
        <v>Real Prop Only</v>
      </c>
      <c r="U99" s="18"/>
      <c r="V99" s="40"/>
      <c r="W99" s="40"/>
      <c r="X99" s="40"/>
      <c r="Y99" s="133"/>
      <c r="Z99" s="22" t="s">
        <v>89</v>
      </c>
      <c r="AA99" s="130"/>
      <c r="AB99" s="136" t="s">
        <v>146</v>
      </c>
      <c r="AC99" s="45"/>
      <c r="AD99" s="229"/>
      <c r="AE99" s="230"/>
    </row>
    <row r="100" spans="1:31" s="21" customFormat="1" ht="16.5" customHeight="1" x14ac:dyDescent="0.25">
      <c r="A100" s="133"/>
      <c r="B100" s="22"/>
      <c r="C100" s="131"/>
      <c r="D100" s="137" t="s">
        <v>147</v>
      </c>
      <c r="E100" s="98">
        <f t="shared" si="95"/>
        <v>21.094299999999997</v>
      </c>
      <c r="F100" s="99">
        <f t="shared" si="96"/>
        <v>39.094299999999997</v>
      </c>
      <c r="G100" s="100"/>
      <c r="H100" s="101">
        <f>'[1]2024 4029 Out County Sch'!$AB$26</f>
        <v>18</v>
      </c>
      <c r="I100" s="101">
        <f>'[1]2024 4029 Out County Sch'!$AC$26</f>
        <v>3.8</v>
      </c>
      <c r="J100" s="101">
        <f>'[1]2024 4029 Out County Sch'!$AD$26</f>
        <v>0</v>
      </c>
      <c r="K100" s="101">
        <f>K$71</f>
        <v>0.26400000000000001</v>
      </c>
      <c r="L100" s="101">
        <f>L$71</f>
        <v>5.2</v>
      </c>
      <c r="M100" s="101">
        <f>M$9</f>
        <v>2.0562999999999998</v>
      </c>
      <c r="N100" s="101">
        <f>'[1]2024 4029 Calcs Townships'!$AC$126</f>
        <v>0.92030000000000001</v>
      </c>
      <c r="O100" s="101">
        <f>'[1]2024 4029 Calcs Townships'!$AD$126</f>
        <v>0</v>
      </c>
      <c r="P100" s="101">
        <f>P$103</f>
        <v>0.79220000000000002</v>
      </c>
      <c r="Q100" s="101"/>
      <c r="R100" s="101">
        <f>R$9</f>
        <v>7.6614999999999993</v>
      </c>
      <c r="S100" s="101">
        <f>S$9</f>
        <v>0.4</v>
      </c>
      <c r="T100" s="123">
        <f>'[1]2024 4029 Calcs Townships'!$AE$126</f>
        <v>3.75</v>
      </c>
      <c r="U100" s="19"/>
      <c r="V100" s="40"/>
      <c r="W100" s="40"/>
      <c r="X100" s="40"/>
      <c r="Y100" s="133"/>
      <c r="Z100" s="22"/>
      <c r="AA100" s="131"/>
      <c r="AB100" s="137" t="s">
        <v>147</v>
      </c>
      <c r="AC100" s="47"/>
      <c r="AD100" s="231"/>
      <c r="AE100" s="232"/>
    </row>
    <row r="101" spans="1:31" s="21" customFormat="1" ht="16.5" customHeight="1" x14ac:dyDescent="0.25">
      <c r="A101" s="16"/>
      <c r="B101" s="141"/>
      <c r="C101" s="129" t="s">
        <v>42</v>
      </c>
      <c r="D101" s="20" t="s">
        <v>41</v>
      </c>
      <c r="E101" s="90">
        <f t="shared" ref="E101:F101" si="97">SUM(E102:E103)</f>
        <v>34.072599999999994</v>
      </c>
      <c r="F101" s="91">
        <f t="shared" si="97"/>
        <v>52.072599999999994</v>
      </c>
      <c r="G101" s="92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27" t="str">
        <f>T$13</f>
        <v>Fire (Winter)</v>
      </c>
      <c r="U101" s="11"/>
      <c r="V101" s="40"/>
      <c r="W101" s="40"/>
      <c r="X101" s="40"/>
      <c r="Y101" s="16"/>
      <c r="Z101" s="141"/>
      <c r="AA101" s="129" t="s">
        <v>42</v>
      </c>
      <c r="AB101" s="20" t="s">
        <v>41</v>
      </c>
      <c r="AC101" s="43">
        <f>(E101+T$103)/1000</f>
        <v>3.7822599999999991E-2</v>
      </c>
      <c r="AD101" s="227">
        <f>(F101+T$103)/1000</f>
        <v>5.5822599999999993E-2</v>
      </c>
      <c r="AE101" s="233" t="s">
        <v>159</v>
      </c>
    </row>
    <row r="102" spans="1:31" s="21" customFormat="1" ht="16.5" customHeight="1" x14ac:dyDescent="0.25">
      <c r="A102" s="16"/>
      <c r="C102" s="130"/>
      <c r="D102" s="136" t="s">
        <v>146</v>
      </c>
      <c r="E102" s="94">
        <f t="shared" ref="E102:E103" si="98">(SUM(G102:S102))-H102</f>
        <v>10.8485</v>
      </c>
      <c r="F102" s="95">
        <f t="shared" ref="F102:F103" si="99">SUM(G102:S102)</f>
        <v>10.8485</v>
      </c>
      <c r="G102" s="96">
        <v>6</v>
      </c>
      <c r="H102" s="97"/>
      <c r="I102" s="97"/>
      <c r="J102" s="97"/>
      <c r="K102" s="97"/>
      <c r="L102" s="97"/>
      <c r="M102" s="97"/>
      <c r="N102" s="97"/>
      <c r="O102" s="97"/>
      <c r="P102" s="97"/>
      <c r="Q102" s="97">
        <f>Q$8</f>
        <v>4.8484999999999996</v>
      </c>
      <c r="R102" s="97"/>
      <c r="S102" s="97"/>
      <c r="T102" s="28" t="str">
        <f>T$14</f>
        <v>Real Prop Only</v>
      </c>
      <c r="U102" s="18"/>
      <c r="V102" s="40"/>
      <c r="W102" s="40"/>
      <c r="X102" s="40"/>
      <c r="Y102" s="16"/>
      <c r="AA102" s="130"/>
      <c r="AB102" s="136" t="s">
        <v>146</v>
      </c>
      <c r="AC102" s="45"/>
      <c r="AD102" s="229"/>
      <c r="AE102" s="230"/>
    </row>
    <row r="103" spans="1:31" s="21" customFormat="1" ht="16.5" customHeight="1" x14ac:dyDescent="0.25">
      <c r="A103" s="133"/>
      <c r="B103" s="26"/>
      <c r="C103" s="131"/>
      <c r="D103" s="137" t="s">
        <v>147</v>
      </c>
      <c r="E103" s="98">
        <f t="shared" si="98"/>
        <v>23.224099999999993</v>
      </c>
      <c r="F103" s="99">
        <f t="shared" si="99"/>
        <v>41.224099999999993</v>
      </c>
      <c r="G103" s="100"/>
      <c r="H103" s="101">
        <f>H$39</f>
        <v>18</v>
      </c>
      <c r="I103" s="101">
        <f>I$39</f>
        <v>6.75</v>
      </c>
      <c r="J103" s="101">
        <f>J$39</f>
        <v>0</v>
      </c>
      <c r="K103" s="101">
        <f>K$9</f>
        <v>0.1452</v>
      </c>
      <c r="L103" s="101">
        <f t="shared" ref="L103" si="100">L$9</f>
        <v>4.4985999999999997</v>
      </c>
      <c r="M103" s="101">
        <f>M$9</f>
        <v>2.0562999999999998</v>
      </c>
      <c r="N103" s="101">
        <f>N$100</f>
        <v>0.92030000000000001</v>
      </c>
      <c r="O103" s="101">
        <f>'[1]2024 4029 Calcs Townships'!$AC$127</f>
        <v>0</v>
      </c>
      <c r="P103" s="101">
        <f>'[1]2024 4029 Winter Libraries'!$AB$55</f>
        <v>0.79220000000000002</v>
      </c>
      <c r="Q103" s="101"/>
      <c r="R103" s="101">
        <f>R$9</f>
        <v>7.6614999999999993</v>
      </c>
      <c r="S103" s="101">
        <f>S$9</f>
        <v>0.4</v>
      </c>
      <c r="T103" s="123">
        <f>T$100</f>
        <v>3.75</v>
      </c>
      <c r="U103" s="19"/>
      <c r="V103" s="40"/>
      <c r="W103" s="40"/>
      <c r="X103" s="40"/>
      <c r="Y103" s="133"/>
      <c r="Z103" s="26"/>
      <c r="AA103" s="131"/>
      <c r="AB103" s="137" t="s">
        <v>147</v>
      </c>
      <c r="AC103" s="47"/>
      <c r="AD103" s="231"/>
      <c r="AE103" s="232"/>
    </row>
    <row r="104" spans="1:31" s="21" customFormat="1" ht="16.5" customHeight="1" x14ac:dyDescent="0.3">
      <c r="A104" s="129" t="s">
        <v>124</v>
      </c>
      <c r="B104" s="30" t="s">
        <v>41</v>
      </c>
      <c r="C104" s="38"/>
      <c r="D104" s="139"/>
      <c r="E104" s="142"/>
      <c r="F104" s="143"/>
      <c r="G104" s="106" t="s">
        <v>29</v>
      </c>
      <c r="H104" s="107" t="s">
        <v>29</v>
      </c>
      <c r="I104" s="107" t="s">
        <v>29</v>
      </c>
      <c r="J104" s="107"/>
      <c r="K104" s="107" t="s">
        <v>29</v>
      </c>
      <c r="L104" s="107" t="s">
        <v>29</v>
      </c>
      <c r="M104" s="108" t="s">
        <v>29</v>
      </c>
      <c r="N104" s="109" t="s">
        <v>153</v>
      </c>
      <c r="O104" s="109" t="s">
        <v>20</v>
      </c>
      <c r="P104" s="110"/>
      <c r="Q104" s="107" t="s">
        <v>29</v>
      </c>
      <c r="R104" s="107"/>
      <c r="S104" s="108" t="s">
        <v>29</v>
      </c>
      <c r="T104" s="12"/>
      <c r="U104" s="11"/>
      <c r="V104" s="40"/>
      <c r="W104" s="40"/>
      <c r="X104" s="40"/>
      <c r="Y104" s="129" t="s">
        <v>124</v>
      </c>
      <c r="Z104" s="30" t="s">
        <v>41</v>
      </c>
      <c r="AA104" s="38"/>
      <c r="AB104" s="139"/>
      <c r="AC104" s="43"/>
      <c r="AD104" s="227"/>
      <c r="AE104" s="228"/>
    </row>
    <row r="105" spans="1:31" s="21" customFormat="1" ht="16.5" customHeight="1" x14ac:dyDescent="0.25">
      <c r="A105" s="135"/>
      <c r="B105" s="29" t="s">
        <v>154</v>
      </c>
      <c r="C105" s="39"/>
      <c r="D105" s="140" t="s">
        <v>148</v>
      </c>
      <c r="E105" s="144"/>
      <c r="F105" s="145">
        <f>SUM(N105:O105)</f>
        <v>13.773999999999999</v>
      </c>
      <c r="G105" s="111"/>
      <c r="H105" s="112"/>
      <c r="I105" s="112"/>
      <c r="J105" s="112"/>
      <c r="K105" s="112"/>
      <c r="L105" s="112"/>
      <c r="M105" s="113"/>
      <c r="N105" s="114">
        <f>'[1]2024 4029 Calcs Villages'!$AB$41</f>
        <v>11.423999999999999</v>
      </c>
      <c r="O105" s="114">
        <f>'[1]2024 4029 Calcs Villages'!$AC$41</f>
        <v>2.35</v>
      </c>
      <c r="P105" s="115"/>
      <c r="Q105" s="112"/>
      <c r="R105" s="112"/>
      <c r="S105" s="113"/>
      <c r="T105" s="37"/>
      <c r="U105" s="19"/>
      <c r="V105" s="40"/>
      <c r="W105" s="40"/>
      <c r="X105" s="40"/>
      <c r="Y105" s="135"/>
      <c r="Z105" s="29" t="s">
        <v>154</v>
      </c>
      <c r="AA105" s="39"/>
      <c r="AB105" s="140" t="s">
        <v>148</v>
      </c>
      <c r="AC105" s="47"/>
      <c r="AD105" s="231"/>
      <c r="AE105" s="232"/>
    </row>
    <row r="106" spans="1:31" s="21" customFormat="1" ht="16.5" customHeight="1" x14ac:dyDescent="0.25">
      <c r="A106" s="129" t="s">
        <v>107</v>
      </c>
      <c r="B106" s="30" t="s">
        <v>69</v>
      </c>
      <c r="C106" s="129" t="s">
        <v>50</v>
      </c>
      <c r="D106" s="20" t="s">
        <v>49</v>
      </c>
      <c r="E106" s="90">
        <f t="shared" ref="E106:F106" si="101">SUM(E107:E108)</f>
        <v>29.7166</v>
      </c>
      <c r="F106" s="91">
        <f t="shared" si="101"/>
        <v>47.7166</v>
      </c>
      <c r="G106" s="92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27" t="str">
        <f>T$13</f>
        <v>Fire (Winter)</v>
      </c>
      <c r="U106" s="27" t="s">
        <v>143</v>
      </c>
      <c r="V106" s="40"/>
      <c r="W106" s="40"/>
      <c r="X106" s="40"/>
      <c r="Y106" s="129" t="s">
        <v>107</v>
      </c>
      <c r="Z106" s="30" t="s">
        <v>69</v>
      </c>
      <c r="AA106" s="129" t="s">
        <v>50</v>
      </c>
      <c r="AB106" s="20" t="s">
        <v>49</v>
      </c>
      <c r="AC106" s="43">
        <f>E106/1000</f>
        <v>2.9716599999999999E-2</v>
      </c>
      <c r="AD106" s="227">
        <f>F106/1000</f>
        <v>4.7716599999999998E-2</v>
      </c>
      <c r="AE106" s="233" t="s">
        <v>160</v>
      </c>
    </row>
    <row r="107" spans="1:31" s="21" customFormat="1" ht="16.5" customHeight="1" x14ac:dyDescent="0.25">
      <c r="A107" s="133"/>
      <c r="B107" s="22" t="s">
        <v>89</v>
      </c>
      <c r="C107" s="130"/>
      <c r="D107" s="136" t="s">
        <v>146</v>
      </c>
      <c r="E107" s="94">
        <f t="shared" ref="E107:E108" si="102">(SUM(G107:S107))-H107</f>
        <v>15.771999999999998</v>
      </c>
      <c r="F107" s="95">
        <f t="shared" ref="F107:F108" si="103">SUM(G107:S107)</f>
        <v>33.771999999999998</v>
      </c>
      <c r="G107" s="96">
        <v>6</v>
      </c>
      <c r="H107" s="97">
        <f>H$49</f>
        <v>18</v>
      </c>
      <c r="I107" s="97">
        <f>I$49</f>
        <v>2.2199999999999998</v>
      </c>
      <c r="J107" s="97">
        <f>J$49</f>
        <v>0.6472</v>
      </c>
      <c r="K107" s="97"/>
      <c r="L107" s="97"/>
      <c r="M107" s="97">
        <f>M$9</f>
        <v>2.0562999999999998</v>
      </c>
      <c r="N107" s="97"/>
      <c r="O107" s="97"/>
      <c r="P107" s="97"/>
      <c r="Q107" s="97">
        <f>Q$8</f>
        <v>4.8484999999999996</v>
      </c>
      <c r="R107" s="97"/>
      <c r="S107" s="97"/>
      <c r="T107" s="28" t="str">
        <f>T$14</f>
        <v>Real Prop Only</v>
      </c>
      <c r="U107" s="28" t="s">
        <v>142</v>
      </c>
      <c r="V107" s="40"/>
      <c r="W107" s="40"/>
      <c r="X107" s="40"/>
      <c r="Y107" s="133"/>
      <c r="Z107" s="22" t="s">
        <v>89</v>
      </c>
      <c r="AA107" s="130"/>
      <c r="AB107" s="136" t="s">
        <v>146</v>
      </c>
      <c r="AC107" s="45"/>
      <c r="AD107" s="229"/>
      <c r="AE107" s="230"/>
    </row>
    <row r="108" spans="1:31" s="21" customFormat="1" ht="16.5" customHeight="1" x14ac:dyDescent="0.25">
      <c r="A108" s="133"/>
      <c r="B108" s="22"/>
      <c r="C108" s="131"/>
      <c r="D108" s="137" t="s">
        <v>147</v>
      </c>
      <c r="E108" s="98">
        <f t="shared" si="102"/>
        <v>13.944599999999999</v>
      </c>
      <c r="F108" s="99">
        <f t="shared" si="103"/>
        <v>13.944599999999999</v>
      </c>
      <c r="G108" s="100"/>
      <c r="H108" s="101"/>
      <c r="I108" s="101"/>
      <c r="J108" s="101"/>
      <c r="K108" s="101">
        <f>K$50</f>
        <v>0.1883</v>
      </c>
      <c r="L108" s="101">
        <f>L$50</f>
        <v>4.7181999999999995</v>
      </c>
      <c r="M108" s="101"/>
      <c r="N108" s="101">
        <f>'[1]2024 4029 Calcs Townships'!$AC$135</f>
        <v>0.97660000000000002</v>
      </c>
      <c r="O108" s="101">
        <f>'[1]2024 4029 Calcs Townships'!$AD$135</f>
        <v>0</v>
      </c>
      <c r="P108" s="101"/>
      <c r="Q108" s="101"/>
      <c r="R108" s="101">
        <f>R$9</f>
        <v>7.6614999999999993</v>
      </c>
      <c r="S108" s="101">
        <f>S$9</f>
        <v>0.4</v>
      </c>
      <c r="T108" s="25" t="str">
        <f>T$114</f>
        <v>1 mil or 2 mils</v>
      </c>
      <c r="U108" s="123">
        <f>'[1]2024 4029 Winter Authorities'!$AB$13</f>
        <v>2</v>
      </c>
      <c r="V108" s="40"/>
      <c r="W108" s="40"/>
      <c r="X108" s="40"/>
      <c r="Y108" s="133"/>
      <c r="Z108" s="22"/>
      <c r="AA108" s="131"/>
      <c r="AB108" s="137" t="s">
        <v>147</v>
      </c>
      <c r="AC108" s="47"/>
      <c r="AD108" s="231"/>
      <c r="AE108" s="232"/>
    </row>
    <row r="109" spans="1:31" s="21" customFormat="1" ht="16.5" customHeight="1" x14ac:dyDescent="0.25">
      <c r="A109" s="133" t="s">
        <v>29</v>
      </c>
      <c r="B109" s="26" t="s">
        <v>29</v>
      </c>
      <c r="C109" s="129" t="s">
        <v>72</v>
      </c>
      <c r="D109" s="20" t="s">
        <v>48</v>
      </c>
      <c r="E109" s="90">
        <f t="shared" ref="E109:F109" si="104">SUM(E110:E111)</f>
        <v>39.681400000000011</v>
      </c>
      <c r="F109" s="91">
        <f t="shared" si="104"/>
        <v>57.681400000000011</v>
      </c>
      <c r="G109" s="92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27" t="str">
        <f>T$13</f>
        <v>Fire (Winter)</v>
      </c>
      <c r="U109" s="27" t="s">
        <v>143</v>
      </c>
      <c r="V109" s="40"/>
      <c r="W109" s="40"/>
      <c r="X109" s="40"/>
      <c r="Y109" s="133" t="s">
        <v>29</v>
      </c>
      <c r="Z109" s="26" t="s">
        <v>29</v>
      </c>
      <c r="AA109" s="129" t="s">
        <v>72</v>
      </c>
      <c r="AB109" s="20" t="s">
        <v>48</v>
      </c>
      <c r="AC109" s="43">
        <f>E109/1000</f>
        <v>3.9681400000000012E-2</v>
      </c>
      <c r="AD109" s="227">
        <f>F109/1000</f>
        <v>5.7681400000000008E-2</v>
      </c>
      <c r="AE109" s="233" t="s">
        <v>160</v>
      </c>
    </row>
    <row r="110" spans="1:31" s="21" customFormat="1" ht="16.5" customHeight="1" x14ac:dyDescent="0.25">
      <c r="A110" s="133"/>
      <c r="B110" s="26"/>
      <c r="C110" s="130"/>
      <c r="D110" s="136" t="s">
        <v>146</v>
      </c>
      <c r="E110" s="94">
        <f t="shared" ref="E110:E111" si="105">(SUM(G110:S110))-H110</f>
        <v>30.643300000000011</v>
      </c>
      <c r="F110" s="95">
        <f t="shared" ref="F110:F111" si="106">SUM(G110:S110)</f>
        <v>48.643300000000011</v>
      </c>
      <c r="G110" s="96">
        <v>6</v>
      </c>
      <c r="H110" s="97">
        <f>'[1]2024 4029 Summer SD'!$AB$14</f>
        <v>18</v>
      </c>
      <c r="I110" s="97">
        <f>'[1]2024 4029 Summer SD'!$AC$14</f>
        <v>9.1000000000000014</v>
      </c>
      <c r="J110" s="97">
        <f>'[1]2024 4029 Summer SD'!$AD$14</f>
        <v>0</v>
      </c>
      <c r="K110" s="97">
        <f>K$52</f>
        <v>0.1452</v>
      </c>
      <c r="L110" s="97">
        <f>L$52</f>
        <v>4.4985999999999997</v>
      </c>
      <c r="M110" s="97">
        <f>M$9</f>
        <v>2.0562999999999998</v>
      </c>
      <c r="N110" s="97"/>
      <c r="O110" s="97"/>
      <c r="P110" s="97">
        <f>'[1]2024 4029 Summer Authorities'!$AB$13</f>
        <v>3.9946999999999999</v>
      </c>
      <c r="Q110" s="97">
        <f>Q$8</f>
        <v>4.8484999999999996</v>
      </c>
      <c r="R110" s="97"/>
      <c r="S110" s="97"/>
      <c r="T110" s="28" t="str">
        <f>T$14</f>
        <v>Real Prop Only</v>
      </c>
      <c r="U110" s="28" t="s">
        <v>142</v>
      </c>
      <c r="V110" s="40"/>
      <c r="W110" s="40"/>
      <c r="X110" s="40"/>
      <c r="Y110" s="133"/>
      <c r="Z110" s="26"/>
      <c r="AA110" s="130"/>
      <c r="AB110" s="136" t="s">
        <v>146</v>
      </c>
      <c r="AC110" s="45"/>
      <c r="AD110" s="229"/>
      <c r="AE110" s="230"/>
    </row>
    <row r="111" spans="1:31" s="21" customFormat="1" ht="16.5" customHeight="1" x14ac:dyDescent="0.25">
      <c r="A111" s="133"/>
      <c r="B111" s="26"/>
      <c r="C111" s="131"/>
      <c r="D111" s="137" t="s">
        <v>147</v>
      </c>
      <c r="E111" s="98">
        <f t="shared" si="105"/>
        <v>9.0381</v>
      </c>
      <c r="F111" s="99">
        <f t="shared" si="106"/>
        <v>9.0381</v>
      </c>
      <c r="G111" s="100"/>
      <c r="H111" s="101"/>
      <c r="I111" s="101"/>
      <c r="J111" s="101"/>
      <c r="K111" s="101"/>
      <c r="L111" s="101"/>
      <c r="M111" s="101"/>
      <c r="N111" s="101">
        <f>N$108</f>
        <v>0.97660000000000002</v>
      </c>
      <c r="O111" s="101">
        <f>O$108</f>
        <v>0</v>
      </c>
      <c r="P111" s="101"/>
      <c r="Q111" s="101"/>
      <c r="R111" s="101">
        <f>R$9</f>
        <v>7.6614999999999993</v>
      </c>
      <c r="S111" s="101">
        <f>S$9</f>
        <v>0.4</v>
      </c>
      <c r="T111" s="25" t="str">
        <f>T$114</f>
        <v>1 mil or 2 mils</v>
      </c>
      <c r="U111" s="123">
        <f>U$108</f>
        <v>2</v>
      </c>
      <c r="V111" s="40"/>
      <c r="W111" s="40"/>
      <c r="X111" s="40"/>
      <c r="Y111" s="133"/>
      <c r="Z111" s="26"/>
      <c r="AA111" s="131"/>
      <c r="AB111" s="137" t="s">
        <v>147</v>
      </c>
      <c r="AC111" s="47"/>
      <c r="AD111" s="231"/>
      <c r="AE111" s="232"/>
    </row>
    <row r="112" spans="1:31" s="21" customFormat="1" ht="16.5" customHeight="1" x14ac:dyDescent="0.25">
      <c r="A112" s="16"/>
      <c r="B112" s="141"/>
      <c r="C112" s="129" t="s">
        <v>71</v>
      </c>
      <c r="D112" s="20" t="s">
        <v>70</v>
      </c>
      <c r="E112" s="90">
        <f t="shared" ref="E112:F112" si="107">SUM(E113:E114)</f>
        <v>29.567999999999998</v>
      </c>
      <c r="F112" s="91">
        <f t="shared" si="107"/>
        <v>47.567999999999998</v>
      </c>
      <c r="G112" s="92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27" t="str">
        <f>T$13</f>
        <v>Fire (Winter)</v>
      </c>
      <c r="U112" s="27" t="s">
        <v>143</v>
      </c>
      <c r="V112" s="40"/>
      <c r="W112" s="40"/>
      <c r="X112" s="40"/>
      <c r="Y112" s="16"/>
      <c r="Z112" s="141"/>
      <c r="AA112" s="129" t="s">
        <v>71</v>
      </c>
      <c r="AB112" s="20" t="s">
        <v>70</v>
      </c>
      <c r="AC112" s="43">
        <f>E112/1000</f>
        <v>2.9567999999999997E-2</v>
      </c>
      <c r="AD112" s="227">
        <f>F112/1000</f>
        <v>4.7567999999999999E-2</v>
      </c>
      <c r="AE112" s="233" t="s">
        <v>160</v>
      </c>
    </row>
    <row r="113" spans="1:31" s="21" customFormat="1" ht="16.5" customHeight="1" x14ac:dyDescent="0.25">
      <c r="A113" s="16"/>
      <c r="C113" s="130"/>
      <c r="D113" s="136" t="s">
        <v>146</v>
      </c>
      <c r="E113" s="94">
        <f t="shared" ref="E113:E114" si="108">(SUM(G113:S113))-H113</f>
        <v>10.8485</v>
      </c>
      <c r="F113" s="95">
        <f t="shared" ref="F113:F114" si="109">SUM(G113:S113)</f>
        <v>10.8485</v>
      </c>
      <c r="G113" s="96">
        <v>6</v>
      </c>
      <c r="H113" s="97"/>
      <c r="I113" s="97"/>
      <c r="J113" s="97"/>
      <c r="K113" s="97"/>
      <c r="L113" s="97"/>
      <c r="M113" s="97"/>
      <c r="N113" s="97"/>
      <c r="O113" s="97"/>
      <c r="P113" s="97"/>
      <c r="Q113" s="97">
        <f>Q$8</f>
        <v>4.8484999999999996</v>
      </c>
      <c r="R113" s="97"/>
      <c r="S113" s="97"/>
      <c r="T113" s="28" t="str">
        <f>T$14</f>
        <v>Real Prop Only</v>
      </c>
      <c r="U113" s="28" t="s">
        <v>142</v>
      </c>
      <c r="V113" s="40"/>
      <c r="W113" s="40"/>
      <c r="X113" s="40"/>
      <c r="Y113" s="16"/>
      <c r="AA113" s="130"/>
      <c r="AB113" s="136" t="s">
        <v>146</v>
      </c>
      <c r="AC113" s="45"/>
      <c r="AD113" s="229"/>
      <c r="AE113" s="230"/>
    </row>
    <row r="114" spans="1:31" s="21" customFormat="1" ht="16.5" customHeight="1" x14ac:dyDescent="0.25">
      <c r="A114" s="133"/>
      <c r="B114" s="26"/>
      <c r="C114" s="131"/>
      <c r="D114" s="137" t="s">
        <v>147</v>
      </c>
      <c r="E114" s="98">
        <f t="shared" si="108"/>
        <v>18.719499999999996</v>
      </c>
      <c r="F114" s="99">
        <f t="shared" si="109"/>
        <v>36.719499999999996</v>
      </c>
      <c r="G114" s="100"/>
      <c r="H114" s="101">
        <f>'[1]2024 4029 Calcs IC Schools'!$AB$42</f>
        <v>18</v>
      </c>
      <c r="I114" s="101">
        <f>'[1]2024 4029 Calcs IC Schools'!$AC$42</f>
        <v>0</v>
      </c>
      <c r="J114" s="101">
        <f>'[1]2024 4029 Calcs IC Schools'!$AD$42</f>
        <v>2.9813000000000001</v>
      </c>
      <c r="K114" s="101">
        <f>K$9</f>
        <v>0.1452</v>
      </c>
      <c r="L114" s="101">
        <f t="shared" ref="L114" si="110">L$9</f>
        <v>4.4985999999999997</v>
      </c>
      <c r="M114" s="101">
        <f>M$9</f>
        <v>2.0562999999999998</v>
      </c>
      <c r="N114" s="101">
        <f>N$108</f>
        <v>0.97660000000000002</v>
      </c>
      <c r="O114" s="101">
        <f>O$108</f>
        <v>0</v>
      </c>
      <c r="P114" s="101"/>
      <c r="Q114" s="101"/>
      <c r="R114" s="101">
        <f>R$9</f>
        <v>7.6614999999999993</v>
      </c>
      <c r="S114" s="101">
        <f>S$9</f>
        <v>0.4</v>
      </c>
      <c r="T114" s="25" t="s">
        <v>140</v>
      </c>
      <c r="U114" s="123">
        <f>U$108</f>
        <v>2</v>
      </c>
      <c r="V114" s="40"/>
      <c r="W114" s="40"/>
      <c r="X114" s="40"/>
      <c r="Y114" s="133"/>
      <c r="Z114" s="26"/>
      <c r="AA114" s="131"/>
      <c r="AB114" s="137" t="s">
        <v>147</v>
      </c>
      <c r="AC114" s="47"/>
      <c r="AD114" s="231"/>
      <c r="AE114" s="232"/>
    </row>
    <row r="115" spans="1:31" s="21" customFormat="1" ht="16.5" customHeight="1" x14ac:dyDescent="0.25">
      <c r="A115" s="129" t="s">
        <v>108</v>
      </c>
      <c r="B115" s="30" t="s">
        <v>73</v>
      </c>
      <c r="C115" s="129" t="s">
        <v>42</v>
      </c>
      <c r="D115" s="20" t="s">
        <v>41</v>
      </c>
      <c r="E115" s="90">
        <f t="shared" ref="E115:F115" si="111">SUM(E116:E117)</f>
        <v>35.062399999999997</v>
      </c>
      <c r="F115" s="91">
        <f t="shared" si="111"/>
        <v>53.062399999999997</v>
      </c>
      <c r="G115" s="9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27" t="str">
        <f>T$13</f>
        <v>Fire (Winter)</v>
      </c>
      <c r="U115" s="11"/>
      <c r="V115" s="40"/>
      <c r="W115" s="40"/>
      <c r="X115" s="40"/>
      <c r="Y115" s="129" t="s">
        <v>108</v>
      </c>
      <c r="Z115" s="30" t="s">
        <v>73</v>
      </c>
      <c r="AA115" s="129" t="s">
        <v>42</v>
      </c>
      <c r="AB115" s="20" t="s">
        <v>41</v>
      </c>
      <c r="AC115" s="43">
        <f>(E115+$T$117)/1000</f>
        <v>3.8812399999999997E-2</v>
      </c>
      <c r="AD115" s="227">
        <f>(F115+$T$117)/1000</f>
        <v>5.6812399999999999E-2</v>
      </c>
      <c r="AE115" s="233" t="s">
        <v>159</v>
      </c>
    </row>
    <row r="116" spans="1:31" s="21" customFormat="1" ht="16.5" customHeight="1" x14ac:dyDescent="0.25">
      <c r="A116" s="133"/>
      <c r="B116" s="22" t="s">
        <v>89</v>
      </c>
      <c r="C116" s="130"/>
      <c r="D116" s="136" t="s">
        <v>146</v>
      </c>
      <c r="E116" s="94">
        <f t="shared" ref="E116:E117" si="112">(SUM(G116:S116))-H116</f>
        <v>10.8485</v>
      </c>
      <c r="F116" s="95">
        <f t="shared" ref="F116:F117" si="113">SUM(G116:S116)</f>
        <v>10.8485</v>
      </c>
      <c r="G116" s="96">
        <v>6</v>
      </c>
      <c r="H116" s="97"/>
      <c r="I116" s="97"/>
      <c r="J116" s="97"/>
      <c r="K116" s="97"/>
      <c r="L116" s="97"/>
      <c r="M116" s="97"/>
      <c r="N116" s="97"/>
      <c r="O116" s="97"/>
      <c r="P116" s="97"/>
      <c r="Q116" s="97">
        <f>Q$8</f>
        <v>4.8484999999999996</v>
      </c>
      <c r="R116" s="97"/>
      <c r="S116" s="97"/>
      <c r="T116" s="28" t="str">
        <f>T$14</f>
        <v>Real Prop Only</v>
      </c>
      <c r="U116" s="18"/>
      <c r="V116" s="40"/>
      <c r="W116" s="40"/>
      <c r="X116" s="40"/>
      <c r="Y116" s="133"/>
      <c r="Z116" s="22" t="s">
        <v>89</v>
      </c>
      <c r="AA116" s="130"/>
      <c r="AB116" s="136" t="s">
        <v>146</v>
      </c>
      <c r="AC116" s="45"/>
      <c r="AD116" s="229"/>
      <c r="AE116" s="230"/>
    </row>
    <row r="117" spans="1:31" s="21" customFormat="1" ht="16.5" customHeight="1" x14ac:dyDescent="0.25">
      <c r="A117" s="135"/>
      <c r="B117" s="29"/>
      <c r="C117" s="131"/>
      <c r="D117" s="137" t="s">
        <v>147</v>
      </c>
      <c r="E117" s="98">
        <f t="shared" si="112"/>
        <v>24.213899999999995</v>
      </c>
      <c r="F117" s="99">
        <f t="shared" si="113"/>
        <v>42.213899999999995</v>
      </c>
      <c r="G117" s="100"/>
      <c r="H117" s="101">
        <f>H$39</f>
        <v>18</v>
      </c>
      <c r="I117" s="101">
        <f>I$39</f>
        <v>6.75</v>
      </c>
      <c r="J117" s="101">
        <f>J$39</f>
        <v>0</v>
      </c>
      <c r="K117" s="101">
        <f>K$9</f>
        <v>0.1452</v>
      </c>
      <c r="L117" s="101">
        <f t="shared" ref="L117" si="114">L$9</f>
        <v>4.4985999999999997</v>
      </c>
      <c r="M117" s="101">
        <f>M$9</f>
        <v>2.0562999999999998</v>
      </c>
      <c r="N117" s="101">
        <f>'[1]2024 4029 Calcs Townships'!$AC$146</f>
        <v>0.91010000000000002</v>
      </c>
      <c r="O117" s="101">
        <f>'[1]2024 4029 Calcs Townships'!$AD$146</f>
        <v>1</v>
      </c>
      <c r="P117" s="101">
        <f>P$103</f>
        <v>0.79220000000000002</v>
      </c>
      <c r="Q117" s="101"/>
      <c r="R117" s="101">
        <f>R$9</f>
        <v>7.6614999999999993</v>
      </c>
      <c r="S117" s="101">
        <f>S$9</f>
        <v>0.4</v>
      </c>
      <c r="T117" s="123">
        <f>'[1]2024 4029 Calcs Townships'!$AE$146</f>
        <v>3.75</v>
      </c>
      <c r="U117" s="19"/>
      <c r="V117" s="40"/>
      <c r="W117" s="40"/>
      <c r="X117" s="40"/>
      <c r="Y117" s="135"/>
      <c r="Z117" s="29"/>
      <c r="AA117" s="131"/>
      <c r="AB117" s="137" t="s">
        <v>147</v>
      </c>
      <c r="AC117" s="47"/>
      <c r="AD117" s="231"/>
      <c r="AE117" s="232"/>
    </row>
    <row r="118" spans="1:31" s="21" customFormat="1" ht="16.5" customHeight="1" x14ac:dyDescent="0.25">
      <c r="A118" s="129" t="s">
        <v>109</v>
      </c>
      <c r="B118" s="30" t="s">
        <v>74</v>
      </c>
      <c r="C118" s="129" t="s">
        <v>76</v>
      </c>
      <c r="D118" s="20" t="s">
        <v>75</v>
      </c>
      <c r="E118" s="90">
        <f t="shared" ref="E118:F118" si="115">SUM(E119:E120)</f>
        <v>33.465200000000003</v>
      </c>
      <c r="F118" s="91">
        <f t="shared" si="115"/>
        <v>50.855600000000003</v>
      </c>
      <c r="G118" s="92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11"/>
      <c r="U118" s="11"/>
      <c r="V118" s="40"/>
      <c r="W118" s="40"/>
      <c r="X118" s="40"/>
      <c r="Y118" s="129" t="s">
        <v>109</v>
      </c>
      <c r="Z118" s="30" t="s">
        <v>74</v>
      </c>
      <c r="AA118" s="129" t="s">
        <v>76</v>
      </c>
      <c r="AB118" s="20" t="s">
        <v>75</v>
      </c>
      <c r="AC118" s="43">
        <f>E118/1000</f>
        <v>3.3465200000000001E-2</v>
      </c>
      <c r="AD118" s="227">
        <f>F118/1000</f>
        <v>5.0855600000000001E-2</v>
      </c>
      <c r="AE118" s="228"/>
    </row>
    <row r="119" spans="1:31" s="21" customFormat="1" ht="16.5" customHeight="1" x14ac:dyDescent="0.25">
      <c r="A119" s="133"/>
      <c r="B119" s="22" t="s">
        <v>89</v>
      </c>
      <c r="C119" s="130"/>
      <c r="D119" s="136" t="s">
        <v>129</v>
      </c>
      <c r="E119" s="94">
        <f t="shared" ref="E119:E120" si="116">(SUM(G119:S119))-H119</f>
        <v>10.8485</v>
      </c>
      <c r="F119" s="95">
        <f t="shared" ref="F119:F120" si="117">SUM(G119:S119)</f>
        <v>10.8485</v>
      </c>
      <c r="G119" s="96">
        <v>6</v>
      </c>
      <c r="H119" s="97"/>
      <c r="I119" s="97"/>
      <c r="J119" s="97"/>
      <c r="K119" s="97"/>
      <c r="L119" s="97"/>
      <c r="M119" s="97"/>
      <c r="N119" s="97"/>
      <c r="O119" s="97"/>
      <c r="P119" s="97"/>
      <c r="Q119" s="97">
        <f>Q$8</f>
        <v>4.8484999999999996</v>
      </c>
      <c r="R119" s="97"/>
      <c r="S119" s="97"/>
      <c r="T119" s="18"/>
      <c r="U119" s="18"/>
      <c r="V119" s="40"/>
      <c r="W119" s="40"/>
      <c r="X119" s="40"/>
      <c r="Y119" s="133"/>
      <c r="Z119" s="22" t="s">
        <v>89</v>
      </c>
      <c r="AA119" s="130"/>
      <c r="AB119" s="136" t="s">
        <v>129</v>
      </c>
      <c r="AC119" s="45"/>
      <c r="AD119" s="229"/>
      <c r="AE119" s="230"/>
    </row>
    <row r="120" spans="1:31" s="21" customFormat="1" ht="16.5" customHeight="1" x14ac:dyDescent="0.25">
      <c r="A120" s="133"/>
      <c r="B120" s="26"/>
      <c r="C120" s="131"/>
      <c r="D120" s="137" t="s">
        <v>130</v>
      </c>
      <c r="E120" s="98">
        <f t="shared" si="116"/>
        <v>22.616700000000002</v>
      </c>
      <c r="F120" s="99">
        <f t="shared" si="117"/>
        <v>40.007100000000001</v>
      </c>
      <c r="G120" s="100"/>
      <c r="H120" s="101">
        <f>'[1]2024 4029 Out County Sch'!$AB$45</f>
        <v>17.3904</v>
      </c>
      <c r="I120" s="101">
        <f>'[1]2024 4029 Out County Sch'!$AC$45</f>
        <v>7</v>
      </c>
      <c r="J120" s="101">
        <f>'[1]2024 4029 Out County Sch'!$AD$45</f>
        <v>0.96460000000000001</v>
      </c>
      <c r="K120" s="101">
        <f>K$12</f>
        <v>0.40200000000000002</v>
      </c>
      <c r="L120" s="101">
        <f>L$12</f>
        <v>3.2789999999999999</v>
      </c>
      <c r="M120" s="101">
        <f>M$9</f>
        <v>2.0562999999999998</v>
      </c>
      <c r="N120" s="101">
        <f>'[1]2024 4029 Calcs Townships'!$AC$156</f>
        <v>0.85329999999999995</v>
      </c>
      <c r="O120" s="101">
        <f>'[1]2024 4029 Calcs Townships'!$AD$156</f>
        <v>0</v>
      </c>
      <c r="P120" s="101"/>
      <c r="Q120" s="101"/>
      <c r="R120" s="101">
        <f>R$9</f>
        <v>7.6614999999999993</v>
      </c>
      <c r="S120" s="101">
        <f>S$9</f>
        <v>0.4</v>
      </c>
      <c r="T120" s="19"/>
      <c r="U120" s="19"/>
      <c r="V120" s="40"/>
      <c r="W120" s="40"/>
      <c r="X120" s="40"/>
      <c r="Y120" s="133"/>
      <c r="Z120" s="26"/>
      <c r="AA120" s="131"/>
      <c r="AB120" s="137" t="s">
        <v>130</v>
      </c>
      <c r="AC120" s="47"/>
      <c r="AD120" s="231"/>
      <c r="AE120" s="232"/>
    </row>
    <row r="121" spans="1:31" s="21" customFormat="1" ht="16.5" customHeight="1" x14ac:dyDescent="0.25">
      <c r="A121" s="16"/>
      <c r="C121" s="129" t="s">
        <v>28</v>
      </c>
      <c r="D121" s="20" t="s">
        <v>27</v>
      </c>
      <c r="E121" s="90">
        <f t="shared" ref="E121:F121" si="118">SUM(E122:E123)</f>
        <v>30.9634</v>
      </c>
      <c r="F121" s="91">
        <f t="shared" si="118"/>
        <v>48.9634</v>
      </c>
      <c r="G121" s="92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11"/>
      <c r="U121" s="11"/>
      <c r="V121" s="40"/>
      <c r="W121" s="40"/>
      <c r="X121" s="40"/>
      <c r="Y121" s="16"/>
      <c r="AA121" s="129" t="s">
        <v>28</v>
      </c>
      <c r="AB121" s="20" t="s">
        <v>27</v>
      </c>
      <c r="AC121" s="43">
        <f>E121/1000</f>
        <v>3.0963399999999999E-2</v>
      </c>
      <c r="AD121" s="227">
        <f>F121/1000</f>
        <v>4.8963399999999997E-2</v>
      </c>
      <c r="AE121" s="228"/>
    </row>
    <row r="122" spans="1:31" s="21" customFormat="1" ht="16.5" customHeight="1" x14ac:dyDescent="0.25">
      <c r="A122" s="16"/>
      <c r="C122" s="130"/>
      <c r="D122" s="136" t="s">
        <v>146</v>
      </c>
      <c r="E122" s="94">
        <f t="shared" ref="E122:E123" si="119">(SUM(G122:S122))-H122</f>
        <v>10.8485</v>
      </c>
      <c r="F122" s="95">
        <f t="shared" ref="F122:F123" si="120">SUM(G122:S122)</f>
        <v>10.8485</v>
      </c>
      <c r="G122" s="96">
        <v>6</v>
      </c>
      <c r="H122" s="97"/>
      <c r="I122" s="97"/>
      <c r="J122" s="97"/>
      <c r="K122" s="97"/>
      <c r="L122" s="97"/>
      <c r="M122" s="97"/>
      <c r="N122" s="97"/>
      <c r="O122" s="97"/>
      <c r="P122" s="97"/>
      <c r="Q122" s="97">
        <f>Q$8</f>
        <v>4.8484999999999996</v>
      </c>
      <c r="R122" s="97"/>
      <c r="S122" s="97"/>
      <c r="T122" s="18"/>
      <c r="U122" s="18"/>
      <c r="V122" s="40"/>
      <c r="W122" s="40"/>
      <c r="X122" s="40"/>
      <c r="Y122" s="16"/>
      <c r="AA122" s="130"/>
      <c r="AB122" s="136" t="s">
        <v>146</v>
      </c>
      <c r="AC122" s="45"/>
      <c r="AD122" s="229"/>
      <c r="AE122" s="230"/>
    </row>
    <row r="123" spans="1:31" s="21" customFormat="1" ht="16.5" customHeight="1" x14ac:dyDescent="0.25">
      <c r="A123" s="133"/>
      <c r="B123" s="26"/>
      <c r="C123" s="131"/>
      <c r="D123" s="137" t="s">
        <v>147</v>
      </c>
      <c r="E123" s="98">
        <f t="shared" si="119"/>
        <v>20.114899999999999</v>
      </c>
      <c r="F123" s="99">
        <f t="shared" si="120"/>
        <v>38.114899999999999</v>
      </c>
      <c r="G123" s="100"/>
      <c r="H123" s="101">
        <f>H$9</f>
        <v>18</v>
      </c>
      <c r="I123" s="101">
        <f>I$9</f>
        <v>4.5</v>
      </c>
      <c r="J123" s="101">
        <f>J$9</f>
        <v>0</v>
      </c>
      <c r="K123" s="101">
        <f>K$9</f>
        <v>0.1452</v>
      </c>
      <c r="L123" s="101">
        <f t="shared" ref="L123" si="121">L$9</f>
        <v>4.4985999999999997</v>
      </c>
      <c r="M123" s="101">
        <f>M$9</f>
        <v>2.0562999999999998</v>
      </c>
      <c r="N123" s="101">
        <f>N$120</f>
        <v>0.85329999999999995</v>
      </c>
      <c r="O123" s="101">
        <f>O$120</f>
        <v>0</v>
      </c>
      <c r="P123" s="101"/>
      <c r="Q123" s="101"/>
      <c r="R123" s="101">
        <f>R$9</f>
        <v>7.6614999999999993</v>
      </c>
      <c r="S123" s="101">
        <f>S$9</f>
        <v>0.4</v>
      </c>
      <c r="T123" s="19"/>
      <c r="U123" s="19"/>
      <c r="V123" s="40"/>
      <c r="W123" s="40"/>
      <c r="X123" s="40"/>
      <c r="Y123" s="133"/>
      <c r="Z123" s="26"/>
      <c r="AA123" s="131"/>
      <c r="AB123" s="137" t="s">
        <v>147</v>
      </c>
      <c r="AC123" s="47"/>
      <c r="AD123" s="231"/>
      <c r="AE123" s="232"/>
    </row>
    <row r="124" spans="1:31" s="21" customFormat="1" ht="16.5" customHeight="1" x14ac:dyDescent="0.25">
      <c r="A124" s="133"/>
      <c r="B124" s="26"/>
      <c r="C124" s="129" t="s">
        <v>59</v>
      </c>
      <c r="D124" s="20" t="s">
        <v>58</v>
      </c>
      <c r="E124" s="90">
        <f t="shared" ref="E124:F124" si="122">SUM(E125:E126)</f>
        <v>36.87469999999999</v>
      </c>
      <c r="F124" s="91">
        <f t="shared" si="122"/>
        <v>54.87469999999999</v>
      </c>
      <c r="G124" s="92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11"/>
      <c r="U124" s="11"/>
      <c r="V124" s="40"/>
      <c r="W124" s="40"/>
      <c r="X124" s="40"/>
      <c r="Y124" s="133"/>
      <c r="Z124" s="26"/>
      <c r="AA124" s="129" t="s">
        <v>59</v>
      </c>
      <c r="AB124" s="20" t="s">
        <v>58</v>
      </c>
      <c r="AC124" s="43">
        <f>E124/1000</f>
        <v>3.6874699999999989E-2</v>
      </c>
      <c r="AD124" s="227">
        <f>F124/1000</f>
        <v>5.4874699999999992E-2</v>
      </c>
      <c r="AE124" s="228"/>
    </row>
    <row r="125" spans="1:31" s="21" customFormat="1" ht="16.5" customHeight="1" x14ac:dyDescent="0.25">
      <c r="A125" s="133"/>
      <c r="B125" s="26"/>
      <c r="C125" s="130"/>
      <c r="D125" s="136" t="s">
        <v>146</v>
      </c>
      <c r="E125" s="94">
        <f t="shared" ref="E125:E126" si="123">(SUM(G125:S125))-H125</f>
        <v>10.8485</v>
      </c>
      <c r="F125" s="95">
        <f t="shared" ref="F125:F126" si="124">SUM(G125:S125)</f>
        <v>10.8485</v>
      </c>
      <c r="G125" s="96">
        <v>6</v>
      </c>
      <c r="H125" s="97"/>
      <c r="I125" s="97"/>
      <c r="J125" s="97"/>
      <c r="K125" s="97"/>
      <c r="L125" s="97"/>
      <c r="M125" s="97"/>
      <c r="N125" s="97"/>
      <c r="O125" s="97"/>
      <c r="P125" s="97"/>
      <c r="Q125" s="97">
        <f>Q$8</f>
        <v>4.8484999999999996</v>
      </c>
      <c r="R125" s="97"/>
      <c r="S125" s="97"/>
      <c r="T125" s="18"/>
      <c r="U125" s="18"/>
      <c r="V125" s="40"/>
      <c r="W125" s="40"/>
      <c r="X125" s="40"/>
      <c r="Y125" s="133"/>
      <c r="Z125" s="26"/>
      <c r="AA125" s="130"/>
      <c r="AB125" s="136" t="s">
        <v>146</v>
      </c>
      <c r="AC125" s="45"/>
      <c r="AD125" s="229"/>
      <c r="AE125" s="230"/>
    </row>
    <row r="126" spans="1:31" s="21" customFormat="1" ht="16.5" customHeight="1" x14ac:dyDescent="0.25">
      <c r="A126" s="135"/>
      <c r="B126" s="29"/>
      <c r="C126" s="131"/>
      <c r="D126" s="137" t="s">
        <v>147</v>
      </c>
      <c r="E126" s="98">
        <f t="shared" si="123"/>
        <v>26.026199999999989</v>
      </c>
      <c r="F126" s="99">
        <f t="shared" si="124"/>
        <v>44.026199999999989</v>
      </c>
      <c r="G126" s="100"/>
      <c r="H126" s="101">
        <f>H$80</f>
        <v>18</v>
      </c>
      <c r="I126" s="101">
        <f>I$80</f>
        <v>8.4899999999999984</v>
      </c>
      <c r="J126" s="101">
        <f>J$80</f>
        <v>1.2370000000000001</v>
      </c>
      <c r="K126" s="101">
        <f>K$80</f>
        <v>0.23680000000000001</v>
      </c>
      <c r="L126" s="101">
        <f>L$80</f>
        <v>5.0912999999999995</v>
      </c>
      <c r="M126" s="101">
        <f>M$9</f>
        <v>2.0562999999999998</v>
      </c>
      <c r="N126" s="101">
        <f>N$120</f>
        <v>0.85329999999999995</v>
      </c>
      <c r="O126" s="101">
        <f>O$120</f>
        <v>0</v>
      </c>
      <c r="P126" s="101"/>
      <c r="Q126" s="101"/>
      <c r="R126" s="101">
        <f>R$9</f>
        <v>7.6614999999999993</v>
      </c>
      <c r="S126" s="101">
        <f>S$9</f>
        <v>0.4</v>
      </c>
      <c r="T126" s="19"/>
      <c r="U126" s="19"/>
      <c r="V126" s="40"/>
      <c r="W126" s="40"/>
      <c r="X126" s="40"/>
      <c r="Y126" s="135"/>
      <c r="Z126" s="29"/>
      <c r="AA126" s="131"/>
      <c r="AB126" s="137" t="s">
        <v>147</v>
      </c>
      <c r="AC126" s="47"/>
      <c r="AD126" s="231"/>
      <c r="AE126" s="232"/>
    </row>
    <row r="127" spans="1:31" s="21" customFormat="1" ht="16.5" customHeight="1" x14ac:dyDescent="0.25">
      <c r="A127" s="129" t="s">
        <v>110</v>
      </c>
      <c r="B127" s="30" t="s">
        <v>77</v>
      </c>
      <c r="C127" s="129" t="s">
        <v>55</v>
      </c>
      <c r="D127" s="20" t="s">
        <v>54</v>
      </c>
      <c r="E127" s="90">
        <f t="shared" ref="E127:F127" si="125">SUM(E128:E129)</f>
        <v>38.502199999999995</v>
      </c>
      <c r="F127" s="91">
        <f t="shared" si="125"/>
        <v>56.502199999999995</v>
      </c>
      <c r="G127" s="92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11"/>
      <c r="U127" s="11"/>
      <c r="V127" s="40"/>
      <c r="W127" s="40"/>
      <c r="X127" s="40"/>
      <c r="Y127" s="129" t="s">
        <v>110</v>
      </c>
      <c r="Z127" s="30" t="s">
        <v>77</v>
      </c>
      <c r="AA127" s="129" t="s">
        <v>55</v>
      </c>
      <c r="AB127" s="20" t="s">
        <v>54</v>
      </c>
      <c r="AC127" s="43">
        <f>E127/1000</f>
        <v>3.8502199999999993E-2</v>
      </c>
      <c r="AD127" s="227">
        <f>F127/1000</f>
        <v>5.6502199999999995E-2</v>
      </c>
      <c r="AE127" s="228"/>
    </row>
    <row r="128" spans="1:31" s="21" customFormat="1" ht="16.5" customHeight="1" x14ac:dyDescent="0.25">
      <c r="A128" s="133"/>
      <c r="B128" s="22" t="s">
        <v>89</v>
      </c>
      <c r="C128" s="130"/>
      <c r="D128" s="136" t="s">
        <v>146</v>
      </c>
      <c r="E128" s="94">
        <f t="shared" ref="E128:E129" si="126">(SUM(G128:S128))-H128</f>
        <v>10.8485</v>
      </c>
      <c r="F128" s="95">
        <f t="shared" ref="F128:F129" si="127">SUM(G128:S128)</f>
        <v>10.8485</v>
      </c>
      <c r="G128" s="96">
        <v>6</v>
      </c>
      <c r="H128" s="97"/>
      <c r="I128" s="97"/>
      <c r="J128" s="97"/>
      <c r="K128" s="97"/>
      <c r="L128" s="97"/>
      <c r="M128" s="97"/>
      <c r="N128" s="97"/>
      <c r="O128" s="97"/>
      <c r="P128" s="97"/>
      <c r="Q128" s="97">
        <f>Q$8</f>
        <v>4.8484999999999996</v>
      </c>
      <c r="R128" s="97"/>
      <c r="S128" s="97"/>
      <c r="T128" s="18"/>
      <c r="U128" s="18"/>
      <c r="V128" s="40"/>
      <c r="W128" s="40"/>
      <c r="X128" s="40"/>
      <c r="Y128" s="133"/>
      <c r="Z128" s="22" t="s">
        <v>89</v>
      </c>
      <c r="AA128" s="130"/>
      <c r="AB128" s="136" t="s">
        <v>146</v>
      </c>
      <c r="AC128" s="45"/>
      <c r="AD128" s="229"/>
      <c r="AE128" s="230"/>
    </row>
    <row r="129" spans="1:31" s="21" customFormat="1" ht="16.5" customHeight="1" x14ac:dyDescent="0.25">
      <c r="A129" s="133"/>
      <c r="B129" s="26"/>
      <c r="C129" s="131"/>
      <c r="D129" s="137" t="s">
        <v>147</v>
      </c>
      <c r="E129" s="98">
        <f t="shared" si="126"/>
        <v>27.653699999999994</v>
      </c>
      <c r="F129" s="99">
        <f t="shared" si="127"/>
        <v>45.653699999999994</v>
      </c>
      <c r="G129" s="100"/>
      <c r="H129" s="101">
        <f>H$71</f>
        <v>18</v>
      </c>
      <c r="I129" s="101">
        <f>I$71</f>
        <v>8.4</v>
      </c>
      <c r="J129" s="101">
        <f>J$71</f>
        <v>0</v>
      </c>
      <c r="K129" s="101">
        <f>K$71</f>
        <v>0.26400000000000001</v>
      </c>
      <c r="L129" s="101">
        <f>L$71</f>
        <v>5.2</v>
      </c>
      <c r="M129" s="101">
        <f>M$9</f>
        <v>2.0562999999999998</v>
      </c>
      <c r="N129" s="101">
        <f>'[1]2024 4029 Calcs Townships'!$AC$164</f>
        <v>0.89219999999999999</v>
      </c>
      <c r="O129" s="101">
        <f>'[1]2024 4029 Calcs Townships'!$AD$164</f>
        <v>2.7797000000000001</v>
      </c>
      <c r="P129" s="101"/>
      <c r="Q129" s="101"/>
      <c r="R129" s="101">
        <f>R$9</f>
        <v>7.6614999999999993</v>
      </c>
      <c r="S129" s="101">
        <f>S$9</f>
        <v>0.4</v>
      </c>
      <c r="T129" s="19"/>
      <c r="U129" s="19"/>
      <c r="V129" s="40"/>
      <c r="W129" s="40"/>
      <c r="X129" s="40"/>
      <c r="Y129" s="133"/>
      <c r="Z129" s="26"/>
      <c r="AA129" s="131"/>
      <c r="AB129" s="137" t="s">
        <v>147</v>
      </c>
      <c r="AC129" s="47"/>
      <c r="AD129" s="231"/>
      <c r="AE129" s="232"/>
    </row>
    <row r="130" spans="1:31" s="21" customFormat="1" ht="16.5" customHeight="1" x14ac:dyDescent="0.25">
      <c r="A130" s="133"/>
      <c r="B130" s="26"/>
      <c r="C130" s="129">
        <v>73111</v>
      </c>
      <c r="D130" s="20" t="s">
        <v>78</v>
      </c>
      <c r="E130" s="90">
        <f t="shared" ref="E130:F130" si="128">SUM(E131:E132)</f>
        <v>42.181999999999995</v>
      </c>
      <c r="F130" s="91">
        <f t="shared" si="128"/>
        <v>60.181999999999995</v>
      </c>
      <c r="G130" s="92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11"/>
      <c r="U130" s="11"/>
      <c r="V130" s="40"/>
      <c r="W130" s="40"/>
      <c r="X130" s="40"/>
      <c r="Y130" s="133"/>
      <c r="Z130" s="26"/>
      <c r="AA130" s="129">
        <v>73111</v>
      </c>
      <c r="AB130" s="20" t="s">
        <v>78</v>
      </c>
      <c r="AC130" s="43">
        <f>E130/1000</f>
        <v>4.2181999999999997E-2</v>
      </c>
      <c r="AD130" s="227">
        <f>F130/1000</f>
        <v>6.0181999999999992E-2</v>
      </c>
      <c r="AE130" s="228"/>
    </row>
    <row r="131" spans="1:31" s="21" customFormat="1" ht="16.5" customHeight="1" x14ac:dyDescent="0.25">
      <c r="A131" s="133"/>
      <c r="B131" s="26"/>
      <c r="C131" s="130"/>
      <c r="D131" s="136" t="s">
        <v>146</v>
      </c>
      <c r="E131" s="94">
        <f t="shared" ref="E131:E132" si="129">(SUM(G131:S131))-H131</f>
        <v>10.8485</v>
      </c>
      <c r="F131" s="95">
        <f t="shared" ref="F131:F132" si="130">SUM(G131:S131)</f>
        <v>10.8485</v>
      </c>
      <c r="G131" s="96">
        <v>6</v>
      </c>
      <c r="H131" s="97"/>
      <c r="I131" s="97"/>
      <c r="J131" s="97"/>
      <c r="K131" s="97"/>
      <c r="L131" s="97"/>
      <c r="M131" s="97"/>
      <c r="N131" s="97"/>
      <c r="O131" s="97"/>
      <c r="P131" s="97"/>
      <c r="Q131" s="97">
        <f>Q$8</f>
        <v>4.8484999999999996</v>
      </c>
      <c r="R131" s="97"/>
      <c r="S131" s="97"/>
      <c r="T131" s="18"/>
      <c r="U131" s="18"/>
      <c r="V131" s="40"/>
      <c r="W131" s="40"/>
      <c r="X131" s="40"/>
      <c r="Y131" s="133"/>
      <c r="Z131" s="26"/>
      <c r="AA131" s="130"/>
      <c r="AB131" s="136" t="s">
        <v>146</v>
      </c>
      <c r="AC131" s="45"/>
      <c r="AD131" s="229"/>
      <c r="AE131" s="230"/>
    </row>
    <row r="132" spans="1:31" s="21" customFormat="1" ht="16.5" customHeight="1" x14ac:dyDescent="0.25">
      <c r="A132" s="133"/>
      <c r="B132" s="22"/>
      <c r="C132" s="131"/>
      <c r="D132" s="137" t="s">
        <v>147</v>
      </c>
      <c r="E132" s="98">
        <f t="shared" si="129"/>
        <v>31.333499999999994</v>
      </c>
      <c r="F132" s="99">
        <f t="shared" si="130"/>
        <v>49.333499999999994</v>
      </c>
      <c r="G132" s="100"/>
      <c r="H132" s="101">
        <f>H$9</f>
        <v>18</v>
      </c>
      <c r="I132" s="101">
        <f>I150+I129</f>
        <v>12.9</v>
      </c>
      <c r="J132" s="101">
        <f>J$9</f>
        <v>0</v>
      </c>
      <c r="K132" s="101">
        <f>K$9</f>
        <v>0.1452</v>
      </c>
      <c r="L132" s="101">
        <f t="shared" ref="L132" si="131">L$9</f>
        <v>4.4985999999999997</v>
      </c>
      <c r="M132" s="101">
        <f>M$9</f>
        <v>2.0562999999999998</v>
      </c>
      <c r="N132" s="101">
        <f>N$129</f>
        <v>0.89219999999999999</v>
      </c>
      <c r="O132" s="101">
        <f>O$129</f>
        <v>2.7797000000000001</v>
      </c>
      <c r="P132" s="101"/>
      <c r="Q132" s="101"/>
      <c r="R132" s="101">
        <f>R$9</f>
        <v>7.6614999999999993</v>
      </c>
      <c r="S132" s="101">
        <f>S$9</f>
        <v>0.4</v>
      </c>
      <c r="T132" s="19"/>
      <c r="U132" s="19"/>
      <c r="V132" s="40"/>
      <c r="W132" s="40"/>
      <c r="X132" s="40"/>
      <c r="Y132" s="133"/>
      <c r="Z132" s="22"/>
      <c r="AA132" s="131"/>
      <c r="AB132" s="137" t="s">
        <v>147</v>
      </c>
      <c r="AC132" s="47"/>
      <c r="AD132" s="231"/>
      <c r="AE132" s="232"/>
    </row>
    <row r="133" spans="1:31" s="21" customFormat="1" ht="16.5" customHeight="1" x14ac:dyDescent="0.25">
      <c r="A133" s="16"/>
      <c r="B133" s="141"/>
      <c r="C133" s="129" t="s">
        <v>42</v>
      </c>
      <c r="D133" s="20" t="s">
        <v>41</v>
      </c>
      <c r="E133" s="90">
        <f t="shared" ref="E133:F133" si="132">SUM(E134:E135)</f>
        <v>36.031999999999996</v>
      </c>
      <c r="F133" s="91">
        <f t="shared" si="132"/>
        <v>54.031999999999996</v>
      </c>
      <c r="G133" s="92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11"/>
      <c r="U133" s="11"/>
      <c r="V133" s="40"/>
      <c r="W133" s="40"/>
      <c r="X133" s="40"/>
      <c r="Y133" s="16"/>
      <c r="Z133" s="141"/>
      <c r="AA133" s="129" t="s">
        <v>42</v>
      </c>
      <c r="AB133" s="20" t="s">
        <v>41</v>
      </c>
      <c r="AC133" s="43">
        <f>E133/1000</f>
        <v>3.6031999999999995E-2</v>
      </c>
      <c r="AD133" s="227">
        <f>F133/1000</f>
        <v>5.4031999999999997E-2</v>
      </c>
      <c r="AE133" s="228"/>
    </row>
    <row r="134" spans="1:31" s="21" customFormat="1" ht="16.5" customHeight="1" x14ac:dyDescent="0.25">
      <c r="A134" s="16"/>
      <c r="C134" s="130"/>
      <c r="D134" s="136" t="s">
        <v>146</v>
      </c>
      <c r="E134" s="94">
        <f t="shared" ref="E134:E135" si="133">(SUM(G134:S134))-H134</f>
        <v>10.8485</v>
      </c>
      <c r="F134" s="95">
        <f t="shared" ref="F134:F135" si="134">SUM(G134:S134)</f>
        <v>10.8485</v>
      </c>
      <c r="G134" s="96">
        <v>6</v>
      </c>
      <c r="H134" s="97"/>
      <c r="I134" s="97"/>
      <c r="J134" s="97"/>
      <c r="K134" s="97"/>
      <c r="L134" s="97"/>
      <c r="M134" s="97"/>
      <c r="N134" s="97"/>
      <c r="O134" s="97"/>
      <c r="P134" s="97"/>
      <c r="Q134" s="97">
        <f>Q$8</f>
        <v>4.8484999999999996</v>
      </c>
      <c r="R134" s="97"/>
      <c r="S134" s="97"/>
      <c r="T134" s="18"/>
      <c r="U134" s="18"/>
      <c r="V134" s="40"/>
      <c r="W134" s="40"/>
      <c r="X134" s="40"/>
      <c r="Y134" s="16"/>
      <c r="AA134" s="130"/>
      <c r="AB134" s="136" t="s">
        <v>146</v>
      </c>
      <c r="AC134" s="45"/>
      <c r="AD134" s="229"/>
      <c r="AE134" s="230"/>
    </row>
    <row r="135" spans="1:31" s="21" customFormat="1" ht="16.5" customHeight="1" x14ac:dyDescent="0.25">
      <c r="A135" s="133"/>
      <c r="B135" s="26"/>
      <c r="C135" s="131"/>
      <c r="D135" s="137" t="s">
        <v>147</v>
      </c>
      <c r="E135" s="98">
        <f t="shared" si="133"/>
        <v>25.183499999999995</v>
      </c>
      <c r="F135" s="99">
        <f t="shared" si="134"/>
        <v>43.183499999999995</v>
      </c>
      <c r="G135" s="100"/>
      <c r="H135" s="101">
        <f>H$39</f>
        <v>18</v>
      </c>
      <c r="I135" s="101">
        <f>I$39</f>
        <v>6.75</v>
      </c>
      <c r="J135" s="101">
        <f>J$39</f>
        <v>0</v>
      </c>
      <c r="K135" s="101">
        <f>K$9</f>
        <v>0.1452</v>
      </c>
      <c r="L135" s="101">
        <f t="shared" ref="L135" si="135">L$9</f>
        <v>4.4985999999999997</v>
      </c>
      <c r="M135" s="101">
        <f>M$9</f>
        <v>2.0562999999999998</v>
      </c>
      <c r="N135" s="101">
        <f>N$129</f>
        <v>0.89219999999999999</v>
      </c>
      <c r="O135" s="101">
        <f>O$129</f>
        <v>2.7797000000000001</v>
      </c>
      <c r="P135" s="101"/>
      <c r="Q135" s="101"/>
      <c r="R135" s="101">
        <f>R$9</f>
        <v>7.6614999999999993</v>
      </c>
      <c r="S135" s="101">
        <f>S$9</f>
        <v>0.4</v>
      </c>
      <c r="T135" s="19"/>
      <c r="U135" s="19"/>
      <c r="V135" s="40"/>
      <c r="W135" s="40"/>
      <c r="X135" s="40"/>
      <c r="Y135" s="133"/>
      <c r="Z135" s="26"/>
      <c r="AA135" s="131"/>
      <c r="AB135" s="137" t="s">
        <v>147</v>
      </c>
      <c r="AC135" s="47"/>
      <c r="AD135" s="231"/>
      <c r="AE135" s="232"/>
    </row>
    <row r="136" spans="1:31" s="21" customFormat="1" ht="16.5" customHeight="1" x14ac:dyDescent="0.25">
      <c r="A136" s="133" t="s">
        <v>29</v>
      </c>
      <c r="B136" s="26" t="s">
        <v>29</v>
      </c>
      <c r="C136" s="129" t="s">
        <v>44</v>
      </c>
      <c r="D136" s="20" t="s">
        <v>43</v>
      </c>
      <c r="E136" s="90">
        <f t="shared" ref="E136:F136" si="136">SUM(E137:E138)</f>
        <v>33.531999999999996</v>
      </c>
      <c r="F136" s="91">
        <f t="shared" si="136"/>
        <v>51.531999999999996</v>
      </c>
      <c r="G136" s="92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11"/>
      <c r="U136" s="11"/>
      <c r="V136" s="40"/>
      <c r="W136" s="40"/>
      <c r="X136" s="40"/>
      <c r="Y136" s="133" t="s">
        <v>29</v>
      </c>
      <c r="Z136" s="26" t="s">
        <v>29</v>
      </c>
      <c r="AA136" s="129" t="s">
        <v>44</v>
      </c>
      <c r="AB136" s="20" t="s">
        <v>43</v>
      </c>
      <c r="AC136" s="43">
        <f>E136/1000</f>
        <v>3.3531999999999999E-2</v>
      </c>
      <c r="AD136" s="227">
        <f>F136/1000</f>
        <v>5.1531999999999994E-2</v>
      </c>
      <c r="AE136" s="228"/>
    </row>
    <row r="137" spans="1:31" s="21" customFormat="1" ht="16.5" customHeight="1" x14ac:dyDescent="0.25">
      <c r="A137" s="133"/>
      <c r="B137" s="26"/>
      <c r="C137" s="130"/>
      <c r="D137" s="136" t="s">
        <v>146</v>
      </c>
      <c r="E137" s="94">
        <f t="shared" ref="E137:E138" si="137">(SUM(G137:S137))-H137</f>
        <v>10.8485</v>
      </c>
      <c r="F137" s="95">
        <f t="shared" ref="F137:F138" si="138">SUM(G137:S137)</f>
        <v>10.8485</v>
      </c>
      <c r="G137" s="96">
        <v>6</v>
      </c>
      <c r="H137" s="97"/>
      <c r="I137" s="97"/>
      <c r="J137" s="97"/>
      <c r="K137" s="97"/>
      <c r="L137" s="97"/>
      <c r="M137" s="97"/>
      <c r="N137" s="97"/>
      <c r="O137" s="97"/>
      <c r="P137" s="97"/>
      <c r="Q137" s="97">
        <f>Q$8</f>
        <v>4.8484999999999996</v>
      </c>
      <c r="R137" s="97"/>
      <c r="S137" s="97"/>
      <c r="T137" s="18"/>
      <c r="U137" s="18"/>
      <c r="V137" s="40"/>
      <c r="W137" s="40"/>
      <c r="X137" s="40"/>
      <c r="Y137" s="133"/>
      <c r="Z137" s="26"/>
      <c r="AA137" s="130"/>
      <c r="AB137" s="136" t="s">
        <v>146</v>
      </c>
      <c r="AC137" s="45"/>
      <c r="AD137" s="229"/>
      <c r="AE137" s="230"/>
    </row>
    <row r="138" spans="1:31" s="21" customFormat="1" ht="16.5" customHeight="1" x14ac:dyDescent="0.25">
      <c r="A138" s="133"/>
      <c r="B138" s="26"/>
      <c r="C138" s="131"/>
      <c r="D138" s="137" t="s">
        <v>147</v>
      </c>
      <c r="E138" s="98">
        <f t="shared" si="137"/>
        <v>22.683499999999995</v>
      </c>
      <c r="F138" s="99">
        <f t="shared" si="138"/>
        <v>40.683499999999995</v>
      </c>
      <c r="G138" s="100"/>
      <c r="H138" s="101">
        <f>H$42</f>
        <v>18</v>
      </c>
      <c r="I138" s="101">
        <f>I$42</f>
        <v>4.25</v>
      </c>
      <c r="J138" s="101">
        <f>J$42</f>
        <v>0</v>
      </c>
      <c r="K138" s="101">
        <f>K$9</f>
        <v>0.1452</v>
      </c>
      <c r="L138" s="101">
        <f t="shared" ref="L138" si="139">L$9</f>
        <v>4.4985999999999997</v>
      </c>
      <c r="M138" s="101">
        <f>M$9</f>
        <v>2.0562999999999998</v>
      </c>
      <c r="N138" s="101">
        <f>N$129</f>
        <v>0.89219999999999999</v>
      </c>
      <c r="O138" s="101">
        <f>O$129</f>
        <v>2.7797000000000001</v>
      </c>
      <c r="P138" s="101"/>
      <c r="Q138" s="101"/>
      <c r="R138" s="101">
        <f>R$9</f>
        <v>7.6614999999999993</v>
      </c>
      <c r="S138" s="101">
        <f>S$9</f>
        <v>0.4</v>
      </c>
      <c r="T138" s="19"/>
      <c r="U138" s="19"/>
      <c r="V138" s="40"/>
      <c r="W138" s="40"/>
      <c r="X138" s="40"/>
      <c r="Y138" s="133"/>
      <c r="Z138" s="26"/>
      <c r="AA138" s="131"/>
      <c r="AB138" s="137" t="s">
        <v>147</v>
      </c>
      <c r="AC138" s="47"/>
      <c r="AD138" s="231"/>
      <c r="AE138" s="232"/>
    </row>
    <row r="139" spans="1:31" s="21" customFormat="1" ht="16.5" customHeight="1" x14ac:dyDescent="0.25">
      <c r="A139" s="129" t="s">
        <v>111</v>
      </c>
      <c r="B139" s="30" t="s">
        <v>79</v>
      </c>
      <c r="C139" s="129" t="s">
        <v>71</v>
      </c>
      <c r="D139" s="20" t="s">
        <v>70</v>
      </c>
      <c r="E139" s="90">
        <f t="shared" ref="E139:F139" si="140">SUM(E140:E141)</f>
        <v>31.2498</v>
      </c>
      <c r="F139" s="91">
        <f t="shared" si="140"/>
        <v>49.2498</v>
      </c>
      <c r="G139" s="92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27" t="str">
        <f>T$63</f>
        <v>Police/Fire</v>
      </c>
      <c r="U139" s="11"/>
      <c r="V139" s="40"/>
      <c r="W139" s="40"/>
      <c r="X139" s="40"/>
      <c r="Y139" s="129" t="s">
        <v>111</v>
      </c>
      <c r="Z139" s="30" t="s">
        <v>79</v>
      </c>
      <c r="AA139" s="129" t="s">
        <v>71</v>
      </c>
      <c r="AB139" s="20" t="s">
        <v>70</v>
      </c>
      <c r="AC139" s="43">
        <f>E139/1000</f>
        <v>3.1249800000000001E-2</v>
      </c>
      <c r="AD139" s="227">
        <f>F139/1000</f>
        <v>4.9249800000000003E-2</v>
      </c>
      <c r="AE139" s="233" t="s">
        <v>160</v>
      </c>
    </row>
    <row r="140" spans="1:31" s="21" customFormat="1" ht="16.5" customHeight="1" x14ac:dyDescent="0.25">
      <c r="A140" s="133"/>
      <c r="B140" s="22" t="s">
        <v>89</v>
      </c>
      <c r="C140" s="130"/>
      <c r="D140" s="136" t="s">
        <v>146</v>
      </c>
      <c r="E140" s="94">
        <f t="shared" ref="E140:E141" si="141">(SUM(G140:S140))-H140</f>
        <v>10.8485</v>
      </c>
      <c r="F140" s="95">
        <f t="shared" ref="F140:F141" si="142">SUM(G140:S140)</f>
        <v>10.8485</v>
      </c>
      <c r="G140" s="96">
        <v>6</v>
      </c>
      <c r="H140" s="97"/>
      <c r="I140" s="97"/>
      <c r="J140" s="97"/>
      <c r="K140" s="97"/>
      <c r="L140" s="97"/>
      <c r="M140" s="97"/>
      <c r="N140" s="97"/>
      <c r="O140" s="97"/>
      <c r="P140" s="97"/>
      <c r="Q140" s="97">
        <f>Q$8</f>
        <v>4.8484999999999996</v>
      </c>
      <c r="R140" s="97"/>
      <c r="S140" s="97"/>
      <c r="T140" s="28" t="str">
        <f>T$14</f>
        <v>Real Prop Only</v>
      </c>
      <c r="U140" s="18"/>
      <c r="V140" s="40"/>
      <c r="W140" s="40"/>
      <c r="X140" s="40"/>
      <c r="Y140" s="133"/>
      <c r="Z140" s="22" t="s">
        <v>89</v>
      </c>
      <c r="AA140" s="130"/>
      <c r="AB140" s="136" t="s">
        <v>146</v>
      </c>
      <c r="AC140" s="45"/>
      <c r="AD140" s="229"/>
      <c r="AE140" s="230"/>
    </row>
    <row r="141" spans="1:31" s="21" customFormat="1" ht="16.5" customHeight="1" x14ac:dyDescent="0.25">
      <c r="A141" s="133"/>
      <c r="B141" s="26"/>
      <c r="C141" s="131"/>
      <c r="D141" s="137" t="s">
        <v>147</v>
      </c>
      <c r="E141" s="98">
        <f t="shared" si="141"/>
        <v>20.401299999999999</v>
      </c>
      <c r="F141" s="99">
        <f t="shared" si="142"/>
        <v>38.401299999999999</v>
      </c>
      <c r="G141" s="100"/>
      <c r="H141" s="101">
        <f>H$114</f>
        <v>18</v>
      </c>
      <c r="I141" s="101">
        <f>I$114</f>
        <v>0</v>
      </c>
      <c r="J141" s="101">
        <f>J$114</f>
        <v>2.9813000000000001</v>
      </c>
      <c r="K141" s="101">
        <f>K$9</f>
        <v>0.1452</v>
      </c>
      <c r="L141" s="101">
        <f t="shared" ref="L141" si="143">L$9</f>
        <v>4.4985999999999997</v>
      </c>
      <c r="M141" s="101">
        <f>M$9</f>
        <v>2.0562999999999998</v>
      </c>
      <c r="N141" s="101">
        <v>0.90839999999999999</v>
      </c>
      <c r="O141" s="101">
        <v>1.75</v>
      </c>
      <c r="P141" s="101" t="s">
        <v>29</v>
      </c>
      <c r="Q141" s="101"/>
      <c r="R141" s="101">
        <f>R$9</f>
        <v>7.6614999999999993</v>
      </c>
      <c r="S141" s="101">
        <f>S$9</f>
        <v>0.4</v>
      </c>
      <c r="T141" s="123">
        <f>'[1]2024 4029 Calcs Townships'!$AE$173</f>
        <v>5.4</v>
      </c>
      <c r="U141" s="19"/>
      <c r="V141" s="40"/>
      <c r="W141" s="40"/>
      <c r="X141" s="40"/>
      <c r="Y141" s="133"/>
      <c r="Z141" s="26"/>
      <c r="AA141" s="131"/>
      <c r="AB141" s="137" t="s">
        <v>147</v>
      </c>
      <c r="AC141" s="47"/>
      <c r="AD141" s="231"/>
      <c r="AE141" s="232"/>
    </row>
    <row r="142" spans="1:31" s="21" customFormat="1" ht="16.5" customHeight="1" x14ac:dyDescent="0.25">
      <c r="A142" s="133"/>
      <c r="B142" s="26"/>
      <c r="C142" s="129" t="s">
        <v>62</v>
      </c>
      <c r="D142" s="20" t="s">
        <v>61</v>
      </c>
      <c r="E142" s="90">
        <f t="shared" ref="E142:F142" si="144">SUM(E143:E144)</f>
        <v>33.168499999999995</v>
      </c>
      <c r="F142" s="91">
        <f t="shared" si="144"/>
        <v>51.168499999999995</v>
      </c>
      <c r="G142" s="92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27" t="str">
        <f>T$63</f>
        <v>Police/Fire</v>
      </c>
      <c r="U142" s="11"/>
      <c r="V142" s="40"/>
      <c r="W142" s="40"/>
      <c r="X142" s="40"/>
      <c r="Y142" s="133"/>
      <c r="Z142" s="26"/>
      <c r="AA142" s="129" t="s">
        <v>62</v>
      </c>
      <c r="AB142" s="20" t="s">
        <v>61</v>
      </c>
      <c r="AC142" s="43">
        <f>E142/1000</f>
        <v>3.3168499999999997E-2</v>
      </c>
      <c r="AD142" s="227">
        <f>F142/1000</f>
        <v>5.1168499999999992E-2</v>
      </c>
      <c r="AE142" s="233" t="s">
        <v>160</v>
      </c>
    </row>
    <row r="143" spans="1:31" s="21" customFormat="1" ht="16.5" customHeight="1" x14ac:dyDescent="0.25">
      <c r="A143" s="133"/>
      <c r="B143" s="26"/>
      <c r="C143" s="130"/>
      <c r="D143" s="136" t="s">
        <v>146</v>
      </c>
      <c r="E143" s="94">
        <f t="shared" ref="E143:E144" si="145">(SUM(G143:S143))-H143</f>
        <v>10.8485</v>
      </c>
      <c r="F143" s="95">
        <f t="shared" ref="F143:F144" si="146">SUM(G143:S143)</f>
        <v>10.8485</v>
      </c>
      <c r="G143" s="96">
        <v>6</v>
      </c>
      <c r="H143" s="97"/>
      <c r="I143" s="97"/>
      <c r="J143" s="97"/>
      <c r="K143" s="97"/>
      <c r="L143" s="97"/>
      <c r="M143" s="97"/>
      <c r="N143" s="97"/>
      <c r="O143" s="97"/>
      <c r="P143" s="97"/>
      <c r="Q143" s="97">
        <f>Q$8</f>
        <v>4.8484999999999996</v>
      </c>
      <c r="R143" s="97"/>
      <c r="S143" s="97"/>
      <c r="T143" s="28" t="str">
        <f>T$14</f>
        <v>Real Prop Only</v>
      </c>
      <c r="U143" s="18"/>
      <c r="V143" s="40"/>
      <c r="W143" s="40"/>
      <c r="X143" s="40"/>
      <c r="Y143" s="133"/>
      <c r="Z143" s="26"/>
      <c r="AA143" s="130"/>
      <c r="AB143" s="136" t="s">
        <v>146</v>
      </c>
      <c r="AC143" s="45"/>
      <c r="AD143" s="229"/>
      <c r="AE143" s="230"/>
    </row>
    <row r="144" spans="1:31" s="21" customFormat="1" ht="16.5" customHeight="1" x14ac:dyDescent="0.25">
      <c r="A144" s="135"/>
      <c r="B144" s="29"/>
      <c r="C144" s="131"/>
      <c r="D144" s="137" t="s">
        <v>147</v>
      </c>
      <c r="E144" s="98">
        <f t="shared" si="145"/>
        <v>22.319999999999993</v>
      </c>
      <c r="F144" s="99">
        <f t="shared" si="146"/>
        <v>40.319999999999993</v>
      </c>
      <c r="G144" s="100"/>
      <c r="H144" s="101">
        <f>H$88</f>
        <v>18</v>
      </c>
      <c r="I144" s="101">
        <f>I$88</f>
        <v>3.9000000000000004</v>
      </c>
      <c r="J144" s="101">
        <f>J$88</f>
        <v>1</v>
      </c>
      <c r="K144" s="101">
        <f>K$9</f>
        <v>0.1452</v>
      </c>
      <c r="L144" s="101">
        <f t="shared" ref="L144" si="147">L$9</f>
        <v>4.4985999999999997</v>
      </c>
      <c r="M144" s="101">
        <f>M$9</f>
        <v>2.0562999999999998</v>
      </c>
      <c r="N144" s="101">
        <f>N$141</f>
        <v>0.90839999999999999</v>
      </c>
      <c r="O144" s="101">
        <f>O$141</f>
        <v>1.75</v>
      </c>
      <c r="P144" s="101" t="s">
        <v>29</v>
      </c>
      <c r="Q144" s="101"/>
      <c r="R144" s="101">
        <f>R$9</f>
        <v>7.6614999999999993</v>
      </c>
      <c r="S144" s="101">
        <f>S$9</f>
        <v>0.4</v>
      </c>
      <c r="T144" s="123">
        <f>T$141</f>
        <v>5.4</v>
      </c>
      <c r="U144" s="19"/>
      <c r="V144" s="40"/>
      <c r="W144" s="40"/>
      <c r="X144" s="40"/>
      <c r="Y144" s="135"/>
      <c r="Z144" s="29"/>
      <c r="AA144" s="131"/>
      <c r="AB144" s="137" t="s">
        <v>147</v>
      </c>
      <c r="AC144" s="47"/>
      <c r="AD144" s="231"/>
      <c r="AE144" s="232"/>
    </row>
    <row r="145" spans="1:31" s="21" customFormat="1" ht="16.5" customHeight="1" x14ac:dyDescent="0.25">
      <c r="A145" s="129" t="s">
        <v>112</v>
      </c>
      <c r="B145" s="30" t="s">
        <v>80</v>
      </c>
      <c r="C145" s="129" t="s">
        <v>81</v>
      </c>
      <c r="D145" s="20" t="s">
        <v>80</v>
      </c>
      <c r="E145" s="90">
        <f t="shared" ref="E145:F145" si="148">SUM(E146:E147)</f>
        <v>35.436300000000003</v>
      </c>
      <c r="F145" s="91">
        <f t="shared" si="148"/>
        <v>53.436300000000003</v>
      </c>
      <c r="G145" s="92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27" t="str">
        <f>T$13</f>
        <v>Fire (Winter)</v>
      </c>
      <c r="U145" s="11"/>
      <c r="V145" s="40"/>
      <c r="W145" s="40"/>
      <c r="X145" s="40"/>
      <c r="Y145" s="129" t="s">
        <v>112</v>
      </c>
      <c r="Z145" s="30" t="s">
        <v>80</v>
      </c>
      <c r="AA145" s="129" t="s">
        <v>81</v>
      </c>
      <c r="AB145" s="20" t="s">
        <v>80</v>
      </c>
      <c r="AC145" s="43">
        <f>E145/1000</f>
        <v>3.5436300000000004E-2</v>
      </c>
      <c r="AD145" s="227">
        <f>F145/1000</f>
        <v>5.3436300000000006E-2</v>
      </c>
      <c r="AE145" s="233" t="s">
        <v>160</v>
      </c>
    </row>
    <row r="146" spans="1:31" s="21" customFormat="1" ht="16.5" customHeight="1" x14ac:dyDescent="0.25">
      <c r="A146" s="133"/>
      <c r="B146" s="22" t="s">
        <v>89</v>
      </c>
      <c r="C146" s="130"/>
      <c r="D146" s="136" t="s">
        <v>146</v>
      </c>
      <c r="E146" s="94">
        <f t="shared" ref="E146:E147" si="149">(SUM(G146:S146))-H146</f>
        <v>21.034500000000001</v>
      </c>
      <c r="F146" s="95">
        <f t="shared" ref="F146:F147" si="150">SUM(G146:S146)</f>
        <v>39.034500000000001</v>
      </c>
      <c r="G146" s="96">
        <v>6</v>
      </c>
      <c r="H146" s="97">
        <f>'[1]2024 4029 Summer SD'!$AB$26</f>
        <v>18</v>
      </c>
      <c r="I146" s="97">
        <f>'[1]2024 4029 Summer SD'!$AC$26</f>
        <v>2.5</v>
      </c>
      <c r="J146" s="97">
        <f>'[1]2024 4029 Summer SD'!$AD$26</f>
        <v>0.9859</v>
      </c>
      <c r="K146" s="97">
        <f>K$52</f>
        <v>0.1452</v>
      </c>
      <c r="L146" s="97">
        <f>L$52</f>
        <v>4.4985999999999997</v>
      </c>
      <c r="M146" s="97">
        <f>M$9</f>
        <v>2.0562999999999998</v>
      </c>
      <c r="N146" s="97"/>
      <c r="O146" s="97"/>
      <c r="P146" s="97"/>
      <c r="Q146" s="97">
        <f>Q$8</f>
        <v>4.8484999999999996</v>
      </c>
      <c r="R146" s="97"/>
      <c r="S146" s="97"/>
      <c r="T146" s="28" t="str">
        <f>T$14</f>
        <v>Real Prop Only</v>
      </c>
      <c r="U146" s="18"/>
      <c r="V146" s="40"/>
      <c r="W146" s="40"/>
      <c r="X146" s="40"/>
      <c r="Y146" s="133"/>
      <c r="Z146" s="22" t="s">
        <v>89</v>
      </c>
      <c r="AA146" s="130"/>
      <c r="AB146" s="136" t="s">
        <v>146</v>
      </c>
      <c r="AC146" s="45"/>
      <c r="AD146" s="229"/>
      <c r="AE146" s="230"/>
    </row>
    <row r="147" spans="1:31" s="21" customFormat="1" ht="16.5" customHeight="1" x14ac:dyDescent="0.25">
      <c r="A147" s="135"/>
      <c r="B147" s="29"/>
      <c r="C147" s="131"/>
      <c r="D147" s="137" t="s">
        <v>147</v>
      </c>
      <c r="E147" s="98">
        <f t="shared" si="149"/>
        <v>14.4018</v>
      </c>
      <c r="F147" s="99">
        <f t="shared" si="150"/>
        <v>14.4018</v>
      </c>
      <c r="G147" s="100"/>
      <c r="H147" s="101"/>
      <c r="I147" s="101"/>
      <c r="J147" s="101"/>
      <c r="K147" s="101"/>
      <c r="L147" s="101"/>
      <c r="M147" s="101"/>
      <c r="N147" s="101">
        <f>'[1]2024 4029 Calcs Townships'!$AC$184</f>
        <v>0.91790000000000005</v>
      </c>
      <c r="O147" s="101">
        <f>'[1]2024 4029 Calcs Townships'!$AD$184</f>
        <v>5.4223999999999997</v>
      </c>
      <c r="P147" s="101"/>
      <c r="Q147" s="101"/>
      <c r="R147" s="101">
        <f>R$9</f>
        <v>7.6614999999999993</v>
      </c>
      <c r="S147" s="101">
        <f>S$9</f>
        <v>0.4</v>
      </c>
      <c r="T147" s="123">
        <f>'[1]2024 4029 Calcs Townships'!$AE$184</f>
        <v>2.1</v>
      </c>
      <c r="U147" s="19"/>
      <c r="V147" s="40"/>
      <c r="W147" s="40"/>
      <c r="X147" s="40"/>
      <c r="Y147" s="135"/>
      <c r="Z147" s="29"/>
      <c r="AA147" s="131"/>
      <c r="AB147" s="137" t="s">
        <v>147</v>
      </c>
      <c r="AC147" s="47"/>
      <c r="AD147" s="231"/>
      <c r="AE147" s="232"/>
    </row>
    <row r="148" spans="1:31" s="21" customFormat="1" ht="16.5" customHeight="1" x14ac:dyDescent="0.25">
      <c r="A148" s="129" t="s">
        <v>113</v>
      </c>
      <c r="B148" s="30" t="s">
        <v>43</v>
      </c>
      <c r="C148" s="129" t="s">
        <v>28</v>
      </c>
      <c r="D148" s="20" t="s">
        <v>27</v>
      </c>
      <c r="E148" s="90">
        <f t="shared" ref="E148:F148" si="151">SUM(E149:E150)</f>
        <v>31.881399999999999</v>
      </c>
      <c r="F148" s="91">
        <f t="shared" si="151"/>
        <v>49.881399999999999</v>
      </c>
      <c r="G148" s="92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27" t="str">
        <f>T$13</f>
        <v>Fire (Winter)</v>
      </c>
      <c r="U148" s="11"/>
      <c r="V148" s="40"/>
      <c r="W148" s="40"/>
      <c r="X148" s="40"/>
      <c r="Y148" s="129" t="s">
        <v>113</v>
      </c>
      <c r="Z148" s="30" t="s">
        <v>43</v>
      </c>
      <c r="AA148" s="129" t="s">
        <v>28</v>
      </c>
      <c r="AB148" s="20" t="s">
        <v>27</v>
      </c>
      <c r="AC148" s="43">
        <f>E148/1000</f>
        <v>3.1881399999999997E-2</v>
      </c>
      <c r="AD148" s="227">
        <f>F148/1000</f>
        <v>4.9881399999999999E-2</v>
      </c>
      <c r="AE148" s="233" t="s">
        <v>160</v>
      </c>
    </row>
    <row r="149" spans="1:31" s="21" customFormat="1" ht="16.5" customHeight="1" x14ac:dyDescent="0.25">
      <c r="A149" s="133"/>
      <c r="B149" s="22" t="s">
        <v>89</v>
      </c>
      <c r="C149" s="130"/>
      <c r="D149" s="136" t="s">
        <v>146</v>
      </c>
      <c r="E149" s="94">
        <f t="shared" ref="E149:E150" si="152">(SUM(G149:S149))-H149</f>
        <v>10.8485</v>
      </c>
      <c r="F149" s="95">
        <f t="shared" ref="F149:F150" si="153">SUM(G149:S149)</f>
        <v>10.8485</v>
      </c>
      <c r="G149" s="96">
        <v>6</v>
      </c>
      <c r="H149" s="97"/>
      <c r="I149" s="97"/>
      <c r="J149" s="97"/>
      <c r="K149" s="97"/>
      <c r="L149" s="97"/>
      <c r="M149" s="97"/>
      <c r="N149" s="97"/>
      <c r="O149" s="97"/>
      <c r="P149" s="97"/>
      <c r="Q149" s="97">
        <f>Q$8</f>
        <v>4.8484999999999996</v>
      </c>
      <c r="R149" s="97"/>
      <c r="S149" s="97"/>
      <c r="T149" s="28" t="str">
        <f>T$14</f>
        <v>Real Prop Only</v>
      </c>
      <c r="U149" s="18"/>
      <c r="V149" s="40"/>
      <c r="W149" s="40"/>
      <c r="X149" s="40"/>
      <c r="Y149" s="133"/>
      <c r="Z149" s="22" t="s">
        <v>89</v>
      </c>
      <c r="AA149" s="130"/>
      <c r="AB149" s="136" t="s">
        <v>146</v>
      </c>
      <c r="AC149" s="45"/>
      <c r="AD149" s="229"/>
      <c r="AE149" s="230"/>
    </row>
    <row r="150" spans="1:31" s="21" customFormat="1" ht="16.5" customHeight="1" x14ac:dyDescent="0.25">
      <c r="A150" s="133"/>
      <c r="B150" s="26"/>
      <c r="C150" s="131"/>
      <c r="D150" s="137" t="s">
        <v>147</v>
      </c>
      <c r="E150" s="98">
        <f t="shared" si="152"/>
        <v>21.032899999999998</v>
      </c>
      <c r="F150" s="99">
        <f t="shared" si="153"/>
        <v>39.032899999999998</v>
      </c>
      <c r="G150" s="100"/>
      <c r="H150" s="101">
        <f>H$9</f>
        <v>18</v>
      </c>
      <c r="I150" s="101">
        <f>I$9</f>
        <v>4.5</v>
      </c>
      <c r="J150" s="101">
        <f>J$9</f>
        <v>0</v>
      </c>
      <c r="K150" s="101">
        <f>K$9</f>
        <v>0.1452</v>
      </c>
      <c r="L150" s="101">
        <f t="shared" ref="L150" si="154">L$9</f>
        <v>4.4985999999999997</v>
      </c>
      <c r="M150" s="101">
        <f>M$9</f>
        <v>2.0562999999999998</v>
      </c>
      <c r="N150" s="101">
        <f>'[1]2024 4029 Calcs Townships'!$AC$194</f>
        <v>0.98450000000000004</v>
      </c>
      <c r="O150" s="101">
        <f>'[1]2024 4029 Calcs Townships'!$AD$194</f>
        <v>0</v>
      </c>
      <c r="P150" s="101">
        <f>P$36</f>
        <v>0.78680000000000005</v>
      </c>
      <c r="Q150" s="101"/>
      <c r="R150" s="101">
        <f>R$9</f>
        <v>7.6614999999999993</v>
      </c>
      <c r="S150" s="101">
        <f>S$9</f>
        <v>0.4</v>
      </c>
      <c r="T150" s="123">
        <f>'[1]2024 4029 Calcs Townships'!$AE$194</f>
        <v>2</v>
      </c>
      <c r="U150" s="19"/>
      <c r="V150" s="40"/>
      <c r="W150" s="40"/>
      <c r="X150" s="40"/>
      <c r="Y150" s="133"/>
      <c r="Z150" s="26"/>
      <c r="AA150" s="131"/>
      <c r="AB150" s="137" t="s">
        <v>147</v>
      </c>
      <c r="AC150" s="47"/>
      <c r="AD150" s="231"/>
      <c r="AE150" s="232"/>
    </row>
    <row r="151" spans="1:31" s="21" customFormat="1" ht="16.5" customHeight="1" x14ac:dyDescent="0.25">
      <c r="A151" s="133" t="s">
        <v>29</v>
      </c>
      <c r="B151" s="26" t="s">
        <v>29</v>
      </c>
      <c r="C151" s="129" t="s">
        <v>44</v>
      </c>
      <c r="D151" s="20" t="s">
        <v>43</v>
      </c>
      <c r="E151" s="90">
        <f t="shared" ref="E151:F151" si="155">SUM(E152:E153)</f>
        <v>31.631399999999999</v>
      </c>
      <c r="F151" s="91">
        <f t="shared" si="155"/>
        <v>49.631399999999999</v>
      </c>
      <c r="G151" s="92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27" t="str">
        <f>T$13</f>
        <v>Fire (Winter)</v>
      </c>
      <c r="U151" s="11"/>
      <c r="V151" s="40"/>
      <c r="W151" s="40"/>
      <c r="X151" s="40"/>
      <c r="Y151" s="133" t="s">
        <v>29</v>
      </c>
      <c r="Z151" s="26" t="s">
        <v>29</v>
      </c>
      <c r="AA151" s="129" t="s">
        <v>44</v>
      </c>
      <c r="AB151" s="20" t="s">
        <v>43</v>
      </c>
      <c r="AC151" s="43">
        <f>E151/1000</f>
        <v>3.1631399999999997E-2</v>
      </c>
      <c r="AD151" s="227">
        <f>F151/1000</f>
        <v>4.9631399999999999E-2</v>
      </c>
      <c r="AE151" s="233" t="s">
        <v>160</v>
      </c>
    </row>
    <row r="152" spans="1:31" s="21" customFormat="1" ht="16.5" customHeight="1" x14ac:dyDescent="0.25">
      <c r="A152" s="133"/>
      <c r="B152" s="26"/>
      <c r="C152" s="130"/>
      <c r="D152" s="136" t="s">
        <v>146</v>
      </c>
      <c r="E152" s="94">
        <f t="shared" ref="E152:E153" si="156">(SUM(G152:S152))-H152</f>
        <v>10.8485</v>
      </c>
      <c r="F152" s="95">
        <f t="shared" ref="F152:F153" si="157">SUM(G152:S152)</f>
        <v>10.8485</v>
      </c>
      <c r="G152" s="96">
        <v>6</v>
      </c>
      <c r="H152" s="97"/>
      <c r="I152" s="97"/>
      <c r="J152" s="97"/>
      <c r="K152" s="97"/>
      <c r="L152" s="97"/>
      <c r="M152" s="97"/>
      <c r="N152" s="97"/>
      <c r="O152" s="97"/>
      <c r="P152" s="97"/>
      <c r="Q152" s="97">
        <f>Q$8</f>
        <v>4.8484999999999996</v>
      </c>
      <c r="R152" s="97"/>
      <c r="S152" s="97"/>
      <c r="T152" s="28" t="str">
        <f>T$14</f>
        <v>Real Prop Only</v>
      </c>
      <c r="U152" s="18"/>
      <c r="V152" s="40"/>
      <c r="W152" s="40"/>
      <c r="X152" s="40"/>
      <c r="Y152" s="133"/>
      <c r="Z152" s="26"/>
      <c r="AA152" s="130"/>
      <c r="AB152" s="136" t="s">
        <v>146</v>
      </c>
      <c r="AC152" s="45"/>
      <c r="AD152" s="229"/>
      <c r="AE152" s="230"/>
    </row>
    <row r="153" spans="1:31" s="21" customFormat="1" ht="16.5" customHeight="1" x14ac:dyDescent="0.25">
      <c r="A153" s="135"/>
      <c r="B153" s="29"/>
      <c r="C153" s="131"/>
      <c r="D153" s="137" t="s">
        <v>147</v>
      </c>
      <c r="E153" s="98">
        <f t="shared" si="156"/>
        <v>20.782899999999998</v>
      </c>
      <c r="F153" s="99">
        <f t="shared" si="157"/>
        <v>38.782899999999998</v>
      </c>
      <c r="G153" s="100"/>
      <c r="H153" s="101">
        <f>H$42</f>
        <v>18</v>
      </c>
      <c r="I153" s="101">
        <f>I$42</f>
        <v>4.25</v>
      </c>
      <c r="J153" s="101">
        <f>J$42</f>
        <v>0</v>
      </c>
      <c r="K153" s="101">
        <f>K$9</f>
        <v>0.1452</v>
      </c>
      <c r="L153" s="101">
        <f t="shared" ref="L153" si="158">L$9</f>
        <v>4.4985999999999997</v>
      </c>
      <c r="M153" s="101">
        <f>M$9</f>
        <v>2.0562999999999998</v>
      </c>
      <c r="N153" s="105">
        <f>N$150</f>
        <v>0.98450000000000004</v>
      </c>
      <c r="O153" s="105">
        <f>O$150</f>
        <v>0</v>
      </c>
      <c r="P153" s="101">
        <f>P$36</f>
        <v>0.78680000000000005</v>
      </c>
      <c r="Q153" s="101"/>
      <c r="R153" s="101">
        <f>R$9</f>
        <v>7.6614999999999993</v>
      </c>
      <c r="S153" s="101">
        <f>S$9</f>
        <v>0.4</v>
      </c>
      <c r="T153" s="123">
        <f>T$150</f>
        <v>2</v>
      </c>
      <c r="U153" s="19"/>
      <c r="V153" s="40"/>
      <c r="W153" s="40"/>
      <c r="X153" s="40"/>
      <c r="Y153" s="135"/>
      <c r="Z153" s="29"/>
      <c r="AA153" s="131"/>
      <c r="AB153" s="137" t="s">
        <v>147</v>
      </c>
      <c r="AC153" s="47"/>
      <c r="AD153" s="231"/>
      <c r="AE153" s="232"/>
    </row>
    <row r="154" spans="1:31" s="21" customFormat="1" ht="16.5" customHeight="1" x14ac:dyDescent="0.3">
      <c r="A154" s="133" t="s">
        <v>150</v>
      </c>
      <c r="B154" s="26" t="s">
        <v>43</v>
      </c>
      <c r="C154" s="38"/>
      <c r="D154" s="139"/>
      <c r="E154" s="142"/>
      <c r="F154" s="143"/>
      <c r="G154" s="106" t="s">
        <v>29</v>
      </c>
      <c r="H154" s="107" t="s">
        <v>29</v>
      </c>
      <c r="I154" s="107" t="s">
        <v>29</v>
      </c>
      <c r="J154" s="107"/>
      <c r="K154" s="107" t="s">
        <v>29</v>
      </c>
      <c r="L154" s="107" t="s">
        <v>29</v>
      </c>
      <c r="M154" s="107" t="s">
        <v>29</v>
      </c>
      <c r="N154" s="109" t="s">
        <v>153</v>
      </c>
      <c r="O154" s="109" t="s">
        <v>20</v>
      </c>
      <c r="P154" s="107"/>
      <c r="Q154" s="107" t="s">
        <v>29</v>
      </c>
      <c r="R154" s="107"/>
      <c r="S154" s="108" t="s">
        <v>29</v>
      </c>
      <c r="T154" s="12"/>
      <c r="U154" s="11"/>
      <c r="V154" s="40"/>
      <c r="W154" s="40"/>
      <c r="X154" s="40"/>
      <c r="Y154" s="133" t="s">
        <v>150</v>
      </c>
      <c r="Z154" s="26" t="s">
        <v>43</v>
      </c>
      <c r="AA154" s="38"/>
      <c r="AB154" s="225"/>
      <c r="AC154" s="43"/>
      <c r="AD154" s="227"/>
      <c r="AE154" s="228"/>
    </row>
    <row r="155" spans="1:31" s="21" customFormat="1" ht="16.5" customHeight="1" x14ac:dyDescent="0.25">
      <c r="A155" s="133"/>
      <c r="B155" s="26" t="s">
        <v>154</v>
      </c>
      <c r="C155" s="39"/>
      <c r="D155" s="140" t="s">
        <v>148</v>
      </c>
      <c r="E155" s="144"/>
      <c r="F155" s="145">
        <f>SUM(N155:O155)</f>
        <v>15</v>
      </c>
      <c r="G155" s="111"/>
      <c r="H155" s="112"/>
      <c r="I155" s="112"/>
      <c r="J155" s="112"/>
      <c r="K155" s="112"/>
      <c r="L155" s="112"/>
      <c r="M155" s="112"/>
      <c r="N155" s="114">
        <f>'[1]2024 4029 Calcs Villages'!$W$50</f>
        <v>12.802899999999999</v>
      </c>
      <c r="O155" s="114">
        <f>'[1]2024 4029 Calcs Villages'!$AC$50</f>
        <v>2.1970999999999998</v>
      </c>
      <c r="P155" s="112"/>
      <c r="Q155" s="112"/>
      <c r="R155" s="112"/>
      <c r="S155" s="113"/>
      <c r="T155" s="37"/>
      <c r="U155" s="19"/>
      <c r="V155" s="40"/>
      <c r="W155" s="40"/>
      <c r="X155" s="40"/>
      <c r="Y155" s="133"/>
      <c r="Z155" s="26" t="s">
        <v>154</v>
      </c>
      <c r="AA155" s="39"/>
      <c r="AB155" s="226" t="s">
        <v>148</v>
      </c>
      <c r="AC155" s="47"/>
      <c r="AD155" s="231"/>
      <c r="AE155" s="232"/>
    </row>
    <row r="156" spans="1:31" s="21" customFormat="1" ht="16.5" customHeight="1" x14ac:dyDescent="0.25">
      <c r="A156" s="129" t="s">
        <v>114</v>
      </c>
      <c r="B156" s="30" t="s">
        <v>82</v>
      </c>
      <c r="C156" s="129" t="s">
        <v>46</v>
      </c>
      <c r="D156" s="20" t="s">
        <v>45</v>
      </c>
      <c r="E156" s="90">
        <f t="shared" ref="E156:F156" si="159">SUM(E157:E158)</f>
        <v>31.494999999999997</v>
      </c>
      <c r="F156" s="91">
        <f t="shared" si="159"/>
        <v>49.354599999999998</v>
      </c>
      <c r="G156" s="92"/>
      <c r="H156" s="93"/>
      <c r="I156" s="93"/>
      <c r="J156" s="93"/>
      <c r="K156" s="93"/>
      <c r="L156" s="93"/>
      <c r="M156" s="93"/>
      <c r="N156" s="119"/>
      <c r="O156" s="119"/>
      <c r="P156" s="93"/>
      <c r="Q156" s="93"/>
      <c r="R156" s="93"/>
      <c r="S156" s="93"/>
      <c r="T156" s="11"/>
      <c r="U156" s="11"/>
      <c r="V156" s="40"/>
      <c r="W156" s="40"/>
      <c r="X156" s="40"/>
      <c r="Y156" s="129" t="s">
        <v>114</v>
      </c>
      <c r="Z156" s="30" t="s">
        <v>82</v>
      </c>
      <c r="AA156" s="129" t="s">
        <v>46</v>
      </c>
      <c r="AB156" s="20" t="s">
        <v>45</v>
      </c>
      <c r="AC156" s="43">
        <f>E156/1000</f>
        <v>3.1494999999999995E-2</v>
      </c>
      <c r="AD156" s="227">
        <f>F156/1000</f>
        <v>4.9354599999999998E-2</v>
      </c>
      <c r="AE156" s="228"/>
    </row>
    <row r="157" spans="1:31" s="21" customFormat="1" ht="16.5" customHeight="1" x14ac:dyDescent="0.25">
      <c r="A157" s="133"/>
      <c r="B157" s="22" t="s">
        <v>89</v>
      </c>
      <c r="C157" s="130"/>
      <c r="D157" s="136" t="s">
        <v>146</v>
      </c>
      <c r="E157" s="94">
        <f t="shared" ref="E157:E158" si="160">(SUM(G157:S157))-H157</f>
        <v>10.8485</v>
      </c>
      <c r="F157" s="95">
        <f t="shared" ref="F157:F158" si="161">SUM(G157:S157)</f>
        <v>10.8485</v>
      </c>
      <c r="G157" s="96">
        <v>6</v>
      </c>
      <c r="H157" s="97"/>
      <c r="I157" s="97"/>
      <c r="J157" s="97"/>
      <c r="K157" s="97"/>
      <c r="L157" s="97"/>
      <c r="M157" s="97"/>
      <c r="N157" s="97"/>
      <c r="O157" s="97"/>
      <c r="P157" s="97"/>
      <c r="Q157" s="97">
        <f>Q$8</f>
        <v>4.8484999999999996</v>
      </c>
      <c r="R157" s="97"/>
      <c r="S157" s="97"/>
      <c r="T157" s="18"/>
      <c r="U157" s="18"/>
      <c r="V157" s="40"/>
      <c r="W157" s="40"/>
      <c r="X157" s="40"/>
      <c r="Y157" s="133"/>
      <c r="Z157" s="22" t="s">
        <v>89</v>
      </c>
      <c r="AA157" s="130"/>
      <c r="AB157" s="136" t="s">
        <v>146</v>
      </c>
      <c r="AC157" s="45"/>
      <c r="AD157" s="229"/>
      <c r="AE157" s="230"/>
    </row>
    <row r="158" spans="1:31" s="21" customFormat="1" ht="16.5" customHeight="1" x14ac:dyDescent="0.25">
      <c r="A158" s="135"/>
      <c r="B158" s="29"/>
      <c r="C158" s="131"/>
      <c r="D158" s="137" t="s">
        <v>147</v>
      </c>
      <c r="E158" s="98">
        <f t="shared" si="160"/>
        <v>20.646499999999996</v>
      </c>
      <c r="F158" s="99">
        <f t="shared" si="161"/>
        <v>38.506099999999996</v>
      </c>
      <c r="G158" s="100"/>
      <c r="H158" s="101">
        <f>H$47</f>
        <v>17.8596</v>
      </c>
      <c r="I158" s="101">
        <f>I$47</f>
        <v>0</v>
      </c>
      <c r="J158" s="101">
        <f>J$47</f>
        <v>2.9735999999999998</v>
      </c>
      <c r="K158" s="101">
        <f>K$9</f>
        <v>0.1452</v>
      </c>
      <c r="L158" s="101">
        <f t="shared" ref="L158" si="162">L$9</f>
        <v>4.4985999999999997</v>
      </c>
      <c r="M158" s="101">
        <f>M$9</f>
        <v>2.0562999999999998</v>
      </c>
      <c r="N158" s="101">
        <f>'[1]2024 4029 Calcs Townships'!$AC$204</f>
        <v>0.9113</v>
      </c>
      <c r="O158" s="101">
        <f>'[1]2024 4029 Calcs Townships'!$AD$204</f>
        <v>2</v>
      </c>
      <c r="P158" s="101"/>
      <c r="Q158" s="101"/>
      <c r="R158" s="101">
        <f>R$9</f>
        <v>7.6614999999999993</v>
      </c>
      <c r="S158" s="101">
        <f>S$9</f>
        <v>0.4</v>
      </c>
      <c r="T158" s="19"/>
      <c r="U158" s="19"/>
      <c r="V158" s="40"/>
      <c r="W158" s="40"/>
      <c r="X158" s="40"/>
      <c r="Y158" s="135"/>
      <c r="Z158" s="29"/>
      <c r="AA158" s="131"/>
      <c r="AB158" s="137" t="s">
        <v>147</v>
      </c>
      <c r="AC158" s="47"/>
      <c r="AD158" s="231"/>
      <c r="AE158" s="232"/>
    </row>
    <row r="159" spans="1:31" s="21" customFormat="1" ht="16.5" customHeight="1" x14ac:dyDescent="0.25">
      <c r="A159" s="129" t="s">
        <v>115</v>
      </c>
      <c r="B159" s="30" t="s">
        <v>83</v>
      </c>
      <c r="C159" s="129" t="s">
        <v>62</v>
      </c>
      <c r="D159" s="20" t="s">
        <v>61</v>
      </c>
      <c r="E159" s="90">
        <f t="shared" ref="E159:F159" si="163">SUM(E160:E161)</f>
        <v>32.215699999999998</v>
      </c>
      <c r="F159" s="91">
        <f t="shared" si="163"/>
        <v>50.215699999999998</v>
      </c>
      <c r="G159" s="92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27" t="str">
        <f>T$13</f>
        <v>Fire (Winter)</v>
      </c>
      <c r="U159" s="11"/>
      <c r="V159" s="40"/>
      <c r="W159" s="40"/>
      <c r="X159" s="40"/>
      <c r="Y159" s="129" t="s">
        <v>115</v>
      </c>
      <c r="Z159" s="30" t="s">
        <v>83</v>
      </c>
      <c r="AA159" s="129" t="s">
        <v>62</v>
      </c>
      <c r="AB159" s="20" t="s">
        <v>61</v>
      </c>
      <c r="AC159" s="43">
        <f>E159/1000</f>
        <v>3.22157E-2</v>
      </c>
      <c r="AD159" s="227">
        <f>F159/1000</f>
        <v>5.0215699999999995E-2</v>
      </c>
      <c r="AE159" s="233" t="s">
        <v>160</v>
      </c>
    </row>
    <row r="160" spans="1:31" s="21" customFormat="1" ht="16.5" customHeight="1" x14ac:dyDescent="0.25">
      <c r="A160" s="133"/>
      <c r="B160" s="22" t="s">
        <v>89</v>
      </c>
      <c r="C160" s="130"/>
      <c r="D160" s="136" t="s">
        <v>146</v>
      </c>
      <c r="E160" s="94">
        <f t="shared" ref="E160:E161" si="164">(SUM(G160:S160))-H160</f>
        <v>10.8485</v>
      </c>
      <c r="F160" s="95">
        <f t="shared" ref="F160:F161" si="165">SUM(G160:S160)</f>
        <v>10.8485</v>
      </c>
      <c r="G160" s="96">
        <v>6</v>
      </c>
      <c r="H160" s="97"/>
      <c r="I160" s="97"/>
      <c r="J160" s="97"/>
      <c r="K160" s="97"/>
      <c r="L160" s="97"/>
      <c r="M160" s="97"/>
      <c r="N160" s="97"/>
      <c r="O160" s="97"/>
      <c r="P160" s="97"/>
      <c r="Q160" s="97">
        <f>Q$8</f>
        <v>4.8484999999999996</v>
      </c>
      <c r="R160" s="97"/>
      <c r="S160" s="97"/>
      <c r="T160" s="28" t="str">
        <f>T$14</f>
        <v>Real Prop Only</v>
      </c>
      <c r="U160" s="18"/>
      <c r="V160" s="40"/>
      <c r="W160" s="40"/>
      <c r="X160" s="40"/>
      <c r="Y160" s="133"/>
      <c r="Z160" s="22" t="s">
        <v>89</v>
      </c>
      <c r="AA160" s="130"/>
      <c r="AB160" s="136" t="s">
        <v>146</v>
      </c>
      <c r="AC160" s="45"/>
      <c r="AD160" s="229"/>
      <c r="AE160" s="230"/>
    </row>
    <row r="161" spans="1:31" s="21" customFormat="1" ht="16.5" customHeight="1" x14ac:dyDescent="0.25">
      <c r="A161" s="133"/>
      <c r="B161" s="26"/>
      <c r="C161" s="131"/>
      <c r="D161" s="137" t="s">
        <v>147</v>
      </c>
      <c r="E161" s="98">
        <f t="shared" si="164"/>
        <v>21.367199999999997</v>
      </c>
      <c r="F161" s="99">
        <f t="shared" si="165"/>
        <v>39.367199999999997</v>
      </c>
      <c r="G161" s="100"/>
      <c r="H161" s="101">
        <f>H$88</f>
        <v>18</v>
      </c>
      <c r="I161" s="101">
        <f>I$88</f>
        <v>3.9000000000000004</v>
      </c>
      <c r="J161" s="101">
        <f>J$88</f>
        <v>1</v>
      </c>
      <c r="K161" s="101">
        <f>K$9</f>
        <v>0.1452</v>
      </c>
      <c r="L161" s="101">
        <f t="shared" ref="L161" si="166">L$9</f>
        <v>4.4985999999999997</v>
      </c>
      <c r="M161" s="101">
        <f>M$9</f>
        <v>2.0562999999999998</v>
      </c>
      <c r="N161" s="101">
        <f>'[1]2024 4029 Calcs Townships'!$AC$213</f>
        <v>0.91879999999999995</v>
      </c>
      <c r="O161" s="101">
        <f>'[1]2024 4029 Calcs Townships'!$AD$213</f>
        <v>0</v>
      </c>
      <c r="P161" s="101">
        <f>P$36</f>
        <v>0.78680000000000005</v>
      </c>
      <c r="Q161" s="101"/>
      <c r="R161" s="101">
        <f>R$9</f>
        <v>7.6614999999999993</v>
      </c>
      <c r="S161" s="101">
        <f>S$9</f>
        <v>0.4</v>
      </c>
      <c r="T161" s="123">
        <f>'[1]2024 4029 Calcs Townships'!$AE$213</f>
        <v>2</v>
      </c>
      <c r="U161" s="19"/>
      <c r="V161" s="40"/>
      <c r="W161" s="40"/>
      <c r="X161" s="40"/>
      <c r="Y161" s="133"/>
      <c r="Z161" s="26"/>
      <c r="AA161" s="131"/>
      <c r="AB161" s="137" t="s">
        <v>147</v>
      </c>
      <c r="AC161" s="47"/>
      <c r="AD161" s="231"/>
      <c r="AE161" s="232"/>
    </row>
    <row r="162" spans="1:31" s="21" customFormat="1" ht="16.5" customHeight="1" x14ac:dyDescent="0.25">
      <c r="A162" s="133" t="s">
        <v>29</v>
      </c>
      <c r="B162" s="26" t="s">
        <v>29</v>
      </c>
      <c r="C162" s="129" t="s">
        <v>44</v>
      </c>
      <c r="D162" s="20" t="s">
        <v>43</v>
      </c>
      <c r="E162" s="90">
        <f t="shared" ref="E162:F162" si="167">SUM(E163:E164)</f>
        <v>31.5657</v>
      </c>
      <c r="F162" s="91">
        <f t="shared" si="167"/>
        <v>49.5657</v>
      </c>
      <c r="G162" s="92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27" t="str">
        <f>T$13</f>
        <v>Fire (Winter)</v>
      </c>
      <c r="U162" s="11"/>
      <c r="V162" s="40"/>
      <c r="W162" s="40"/>
      <c r="X162" s="40"/>
      <c r="Y162" s="133" t="s">
        <v>29</v>
      </c>
      <c r="Z162" s="26" t="s">
        <v>29</v>
      </c>
      <c r="AA162" s="129" t="s">
        <v>44</v>
      </c>
      <c r="AB162" s="20" t="s">
        <v>43</v>
      </c>
      <c r="AC162" s="43">
        <f>E162/1000</f>
        <v>3.1565700000000002E-2</v>
      </c>
      <c r="AD162" s="227">
        <f>F162/1000</f>
        <v>4.9565699999999997E-2</v>
      </c>
      <c r="AE162" s="233" t="s">
        <v>160</v>
      </c>
    </row>
    <row r="163" spans="1:31" s="21" customFormat="1" ht="16.5" customHeight="1" x14ac:dyDescent="0.25">
      <c r="A163" s="133"/>
      <c r="B163" s="26"/>
      <c r="C163" s="130"/>
      <c r="D163" s="136" t="s">
        <v>146</v>
      </c>
      <c r="E163" s="94">
        <f t="shared" ref="E163:E164" si="168">(SUM(G163:S163))-H163</f>
        <v>10.8485</v>
      </c>
      <c r="F163" s="95">
        <f t="shared" ref="F163:F164" si="169">SUM(G163:S163)</f>
        <v>10.8485</v>
      </c>
      <c r="G163" s="96">
        <v>6</v>
      </c>
      <c r="H163" s="97"/>
      <c r="I163" s="97"/>
      <c r="J163" s="97"/>
      <c r="K163" s="97"/>
      <c r="L163" s="97"/>
      <c r="M163" s="97"/>
      <c r="N163" s="97"/>
      <c r="O163" s="97"/>
      <c r="P163" s="97"/>
      <c r="Q163" s="97">
        <f>Q$8</f>
        <v>4.8484999999999996</v>
      </c>
      <c r="R163" s="97"/>
      <c r="S163" s="97"/>
      <c r="T163" s="28" t="str">
        <f>T$14</f>
        <v>Real Prop Only</v>
      </c>
      <c r="U163" s="18"/>
      <c r="V163" s="40"/>
      <c r="W163" s="40"/>
      <c r="X163" s="40"/>
      <c r="Y163" s="133"/>
      <c r="Z163" s="26"/>
      <c r="AA163" s="130"/>
      <c r="AB163" s="136" t="s">
        <v>146</v>
      </c>
      <c r="AC163" s="45"/>
      <c r="AD163" s="229"/>
      <c r="AE163" s="230"/>
    </row>
    <row r="164" spans="1:31" s="21" customFormat="1" ht="16.5" customHeight="1" x14ac:dyDescent="0.25">
      <c r="A164" s="133"/>
      <c r="B164" s="26"/>
      <c r="C164" s="131"/>
      <c r="D164" s="137" t="s">
        <v>147</v>
      </c>
      <c r="E164" s="98">
        <f t="shared" si="168"/>
        <v>20.717199999999998</v>
      </c>
      <c r="F164" s="99">
        <f t="shared" si="169"/>
        <v>38.717199999999998</v>
      </c>
      <c r="G164" s="100"/>
      <c r="H164" s="101">
        <f>H$42</f>
        <v>18</v>
      </c>
      <c r="I164" s="101">
        <f>I$42</f>
        <v>4.25</v>
      </c>
      <c r="J164" s="101">
        <f>J$42</f>
        <v>0</v>
      </c>
      <c r="K164" s="101">
        <f>K$9</f>
        <v>0.1452</v>
      </c>
      <c r="L164" s="101">
        <f t="shared" ref="L164" si="170">L$9</f>
        <v>4.4985999999999997</v>
      </c>
      <c r="M164" s="101">
        <f>M$9</f>
        <v>2.0562999999999998</v>
      </c>
      <c r="N164" s="101">
        <f>N$161</f>
        <v>0.91879999999999995</v>
      </c>
      <c r="O164" s="101">
        <f>O$161</f>
        <v>0</v>
      </c>
      <c r="P164" s="101">
        <f>P$36</f>
        <v>0.78680000000000005</v>
      </c>
      <c r="Q164" s="101"/>
      <c r="R164" s="101">
        <f>R$9</f>
        <v>7.6614999999999993</v>
      </c>
      <c r="S164" s="101">
        <f>S$9</f>
        <v>0.4</v>
      </c>
      <c r="T164" s="123">
        <f>T$161</f>
        <v>2</v>
      </c>
      <c r="U164" s="19"/>
      <c r="V164" s="40"/>
      <c r="W164" s="40"/>
      <c r="X164" s="40"/>
      <c r="Y164" s="133"/>
      <c r="Z164" s="26"/>
      <c r="AA164" s="131"/>
      <c r="AB164" s="137" t="s">
        <v>147</v>
      </c>
      <c r="AC164" s="47"/>
      <c r="AD164" s="231"/>
      <c r="AE164" s="232"/>
    </row>
    <row r="165" spans="1:31" s="21" customFormat="1" ht="16.5" customHeight="1" x14ac:dyDescent="0.25">
      <c r="A165" s="133"/>
      <c r="B165" s="26"/>
      <c r="C165" s="129" t="s">
        <v>65</v>
      </c>
      <c r="D165" s="20" t="s">
        <v>64</v>
      </c>
      <c r="E165" s="90">
        <f t="shared" ref="E165:F165" si="171">SUM(E166:E167)</f>
        <v>34.315699999999993</v>
      </c>
      <c r="F165" s="91">
        <f t="shared" si="171"/>
        <v>52.315699999999993</v>
      </c>
      <c r="G165" s="92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27" t="str">
        <f>T$13</f>
        <v>Fire (Winter)</v>
      </c>
      <c r="U165" s="11"/>
      <c r="V165" s="40"/>
      <c r="W165" s="40"/>
      <c r="X165" s="40"/>
      <c r="Y165" s="133"/>
      <c r="Z165" s="26"/>
      <c r="AA165" s="129" t="s">
        <v>65</v>
      </c>
      <c r="AB165" s="20" t="s">
        <v>64</v>
      </c>
      <c r="AC165" s="43">
        <f>E165/1000</f>
        <v>3.4315699999999991E-2</v>
      </c>
      <c r="AD165" s="227">
        <f>F165/1000</f>
        <v>5.2315699999999993E-2</v>
      </c>
      <c r="AE165" s="233" t="s">
        <v>160</v>
      </c>
    </row>
    <row r="166" spans="1:31" s="21" customFormat="1" ht="16.5" customHeight="1" x14ac:dyDescent="0.25">
      <c r="A166" s="133"/>
      <c r="B166" s="26"/>
      <c r="C166" s="130"/>
      <c r="D166" s="136" t="s">
        <v>146</v>
      </c>
      <c r="E166" s="94">
        <f t="shared" ref="E166:E167" si="172">(SUM(G166:S166))-H166</f>
        <v>10.8485</v>
      </c>
      <c r="F166" s="95">
        <f t="shared" ref="F166:F167" si="173">SUM(G166:S166)</f>
        <v>10.8485</v>
      </c>
      <c r="G166" s="96">
        <v>6</v>
      </c>
      <c r="H166" s="97"/>
      <c r="I166" s="97"/>
      <c r="J166" s="97"/>
      <c r="K166" s="97"/>
      <c r="L166" s="97"/>
      <c r="M166" s="97"/>
      <c r="N166" s="97"/>
      <c r="O166" s="97"/>
      <c r="P166" s="97"/>
      <c r="Q166" s="97">
        <f>Q$8</f>
        <v>4.8484999999999996</v>
      </c>
      <c r="R166" s="97"/>
      <c r="S166" s="97"/>
      <c r="T166" s="28" t="str">
        <f>T$14</f>
        <v>Real Prop Only</v>
      </c>
      <c r="U166" s="18"/>
      <c r="V166" s="40"/>
      <c r="W166" s="40"/>
      <c r="X166" s="40"/>
      <c r="Y166" s="133"/>
      <c r="Z166" s="26"/>
      <c r="AA166" s="130"/>
      <c r="AB166" s="136" t="s">
        <v>146</v>
      </c>
      <c r="AC166" s="45"/>
      <c r="AD166" s="229"/>
      <c r="AE166" s="230"/>
    </row>
    <row r="167" spans="1:31" s="21" customFormat="1" ht="16.5" customHeight="1" x14ac:dyDescent="0.25">
      <c r="A167" s="135"/>
      <c r="B167" s="29"/>
      <c r="C167" s="131"/>
      <c r="D167" s="137" t="s">
        <v>147</v>
      </c>
      <c r="E167" s="98">
        <f t="shared" si="172"/>
        <v>23.467199999999991</v>
      </c>
      <c r="F167" s="99">
        <f t="shared" si="173"/>
        <v>41.467199999999991</v>
      </c>
      <c r="G167" s="100"/>
      <c r="H167" s="101">
        <f>H$97</f>
        <v>18</v>
      </c>
      <c r="I167" s="101">
        <f>I$97</f>
        <v>7</v>
      </c>
      <c r="J167" s="101">
        <f>J$97</f>
        <v>0</v>
      </c>
      <c r="K167" s="101">
        <f>K$9</f>
        <v>0.1452</v>
      </c>
      <c r="L167" s="101">
        <f t="shared" ref="L167" si="174">L$9</f>
        <v>4.4985999999999997</v>
      </c>
      <c r="M167" s="101">
        <f>M$9</f>
        <v>2.0562999999999998</v>
      </c>
      <c r="N167" s="101">
        <f>N$161</f>
        <v>0.91879999999999995</v>
      </c>
      <c r="O167" s="101">
        <f>O$161</f>
        <v>0</v>
      </c>
      <c r="P167" s="101">
        <f>P$36</f>
        <v>0.78680000000000005</v>
      </c>
      <c r="Q167" s="101"/>
      <c r="R167" s="101">
        <f>R$9</f>
        <v>7.6614999999999993</v>
      </c>
      <c r="S167" s="101">
        <f>S$9</f>
        <v>0.4</v>
      </c>
      <c r="T167" s="123">
        <f>T$161</f>
        <v>2</v>
      </c>
      <c r="U167" s="18"/>
      <c r="V167" s="40"/>
      <c r="W167" s="40"/>
      <c r="X167" s="40"/>
      <c r="Y167" s="135"/>
      <c r="Z167" s="29"/>
      <c r="AA167" s="131"/>
      <c r="AB167" s="137" t="s">
        <v>147</v>
      </c>
      <c r="AC167" s="47"/>
      <c r="AD167" s="231"/>
      <c r="AE167" s="232"/>
    </row>
    <row r="168" spans="1:31" s="21" customFormat="1" ht="16.5" customHeight="1" x14ac:dyDescent="0.3">
      <c r="A168" s="133" t="s">
        <v>149</v>
      </c>
      <c r="B168" s="26" t="s">
        <v>43</v>
      </c>
      <c r="C168" s="38"/>
      <c r="D168" s="139"/>
      <c r="E168" s="142"/>
      <c r="F168" s="143"/>
      <c r="G168" s="106" t="s">
        <v>29</v>
      </c>
      <c r="H168" s="107" t="s">
        <v>29</v>
      </c>
      <c r="I168" s="107" t="s">
        <v>29</v>
      </c>
      <c r="J168" s="107"/>
      <c r="K168" s="107" t="s">
        <v>29</v>
      </c>
      <c r="L168" s="107" t="s">
        <v>29</v>
      </c>
      <c r="M168" s="108" t="s">
        <v>29</v>
      </c>
      <c r="N168" s="109" t="s">
        <v>153</v>
      </c>
      <c r="O168" s="109" t="s">
        <v>20</v>
      </c>
      <c r="P168" s="110"/>
      <c r="Q168" s="107" t="s">
        <v>29</v>
      </c>
      <c r="R168" s="107"/>
      <c r="S168" s="108" t="s">
        <v>29</v>
      </c>
      <c r="T168" s="12"/>
      <c r="U168" s="11"/>
      <c r="V168" s="40"/>
      <c r="W168" s="40"/>
      <c r="X168" s="40"/>
      <c r="Y168" s="133" t="s">
        <v>149</v>
      </c>
      <c r="Z168" s="26" t="s">
        <v>43</v>
      </c>
      <c r="AA168" s="38"/>
      <c r="AB168" s="139"/>
      <c r="AC168" s="43"/>
      <c r="AD168" s="227"/>
      <c r="AE168" s="228"/>
    </row>
    <row r="169" spans="1:31" s="21" customFormat="1" ht="16.5" customHeight="1" x14ac:dyDescent="0.25">
      <c r="A169" s="133"/>
      <c r="B169" s="26" t="s">
        <v>154</v>
      </c>
      <c r="C169" s="39"/>
      <c r="D169" s="140" t="s">
        <v>148</v>
      </c>
      <c r="E169" s="144"/>
      <c r="F169" s="145">
        <f>SUM(N169:O169)</f>
        <v>15</v>
      </c>
      <c r="G169" s="111"/>
      <c r="H169" s="112"/>
      <c r="I169" s="112"/>
      <c r="J169" s="112"/>
      <c r="K169" s="112"/>
      <c r="L169" s="112"/>
      <c r="M169" s="113"/>
      <c r="N169" s="114">
        <f>'[1]2024 4029 Calcs Villages'!$W$50</f>
        <v>12.802899999999999</v>
      </c>
      <c r="O169" s="114">
        <f>'[1]2024 4029 Calcs Villages'!$AC$50</f>
        <v>2.1970999999999998</v>
      </c>
      <c r="P169" s="115"/>
      <c r="Q169" s="112"/>
      <c r="R169" s="112"/>
      <c r="S169" s="113"/>
      <c r="T169" s="37"/>
      <c r="U169" s="19"/>
      <c r="V169" s="40"/>
      <c r="W169" s="40"/>
      <c r="X169" s="40"/>
      <c r="Y169" s="133"/>
      <c r="Z169" s="26" t="s">
        <v>154</v>
      </c>
      <c r="AA169" s="39"/>
      <c r="AB169" s="140" t="s">
        <v>148</v>
      </c>
      <c r="AC169" s="47"/>
      <c r="AD169" s="231"/>
      <c r="AE169" s="232"/>
    </row>
    <row r="170" spans="1:31" s="21" customFormat="1" ht="16.5" customHeight="1" x14ac:dyDescent="0.25">
      <c r="A170" s="129" t="s">
        <v>116</v>
      </c>
      <c r="B170" s="30" t="s">
        <v>84</v>
      </c>
      <c r="C170" s="129" t="s">
        <v>31</v>
      </c>
      <c r="D170" s="20" t="s">
        <v>30</v>
      </c>
      <c r="E170" s="90">
        <f t="shared" ref="E170:F170" si="175">SUM(E171:E172)</f>
        <v>30.000899999999994</v>
      </c>
      <c r="F170" s="91">
        <f t="shared" si="175"/>
        <v>48.000899999999994</v>
      </c>
      <c r="G170" s="92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11"/>
      <c r="U170" s="18"/>
      <c r="V170" s="40"/>
      <c r="W170" s="40"/>
      <c r="X170" s="40"/>
      <c r="Y170" s="129" t="s">
        <v>116</v>
      </c>
      <c r="Z170" s="30" t="s">
        <v>84</v>
      </c>
      <c r="AA170" s="129" t="s">
        <v>31</v>
      </c>
      <c r="AB170" s="20" t="s">
        <v>30</v>
      </c>
      <c r="AC170" s="43">
        <f>E170/1000</f>
        <v>3.0000899999999994E-2</v>
      </c>
      <c r="AD170" s="227">
        <f>F170/1000</f>
        <v>4.8000899999999992E-2</v>
      </c>
      <c r="AE170" s="228"/>
    </row>
    <row r="171" spans="1:31" s="21" customFormat="1" ht="16.5" customHeight="1" x14ac:dyDescent="0.25">
      <c r="A171" s="133"/>
      <c r="B171" s="22" t="s">
        <v>89</v>
      </c>
      <c r="C171" s="130"/>
      <c r="D171" s="136" t="s">
        <v>146</v>
      </c>
      <c r="E171" s="94">
        <f t="shared" ref="E171:E172" si="176">(SUM(G171:S171))-H171</f>
        <v>10.8485</v>
      </c>
      <c r="F171" s="95">
        <f t="shared" ref="F171:F172" si="177">SUM(G171:S171)</f>
        <v>10.8485</v>
      </c>
      <c r="G171" s="96">
        <v>6</v>
      </c>
      <c r="H171" s="97"/>
      <c r="I171" s="97"/>
      <c r="J171" s="97"/>
      <c r="K171" s="97"/>
      <c r="L171" s="97"/>
      <c r="M171" s="97"/>
      <c r="N171" s="97"/>
      <c r="O171" s="97"/>
      <c r="P171" s="97"/>
      <c r="Q171" s="97">
        <f>Q$8</f>
        <v>4.8484999999999996</v>
      </c>
      <c r="R171" s="97"/>
      <c r="S171" s="97"/>
      <c r="T171" s="18"/>
      <c r="U171" s="18"/>
      <c r="V171" s="40"/>
      <c r="W171" s="40"/>
      <c r="X171" s="40"/>
      <c r="Y171" s="133"/>
      <c r="Z171" s="22" t="s">
        <v>89</v>
      </c>
      <c r="AA171" s="130"/>
      <c r="AB171" s="136" t="s">
        <v>146</v>
      </c>
      <c r="AC171" s="45"/>
      <c r="AD171" s="229"/>
      <c r="AE171" s="230"/>
    </row>
    <row r="172" spans="1:31" s="21" customFormat="1" ht="16.5" customHeight="1" x14ac:dyDescent="0.25">
      <c r="A172" s="135"/>
      <c r="B172" s="29"/>
      <c r="C172" s="131"/>
      <c r="D172" s="137" t="s">
        <v>147</v>
      </c>
      <c r="E172" s="98">
        <f t="shared" si="176"/>
        <v>19.152399999999993</v>
      </c>
      <c r="F172" s="99">
        <f t="shared" si="177"/>
        <v>37.152399999999993</v>
      </c>
      <c r="G172" s="100"/>
      <c r="H172" s="101">
        <f>H$15</f>
        <v>18</v>
      </c>
      <c r="I172" s="101">
        <f>I$15</f>
        <v>2.6</v>
      </c>
      <c r="J172" s="101">
        <f>J$15</f>
        <v>0.9</v>
      </c>
      <c r="K172" s="101">
        <f>K$9</f>
        <v>0.1452</v>
      </c>
      <c r="L172" s="101">
        <f t="shared" ref="L172" si="178">L$9</f>
        <v>4.4985999999999997</v>
      </c>
      <c r="M172" s="101">
        <f>M$9</f>
        <v>2.0562999999999998</v>
      </c>
      <c r="N172" s="101">
        <f>'[1]2024 4029 Calcs Townships'!$AC$223</f>
        <v>0.89080000000000004</v>
      </c>
      <c r="O172" s="101">
        <f>'[1]2024 4029 Calcs Townships'!$AD$223</f>
        <v>0</v>
      </c>
      <c r="P172" s="101"/>
      <c r="Q172" s="101"/>
      <c r="R172" s="101">
        <f>R$9</f>
        <v>7.6614999999999993</v>
      </c>
      <c r="S172" s="101">
        <f>S$9</f>
        <v>0.4</v>
      </c>
      <c r="T172" s="19"/>
      <c r="U172" s="19"/>
      <c r="V172" s="40"/>
      <c r="W172" s="40"/>
      <c r="X172" s="40"/>
      <c r="Y172" s="135"/>
      <c r="Z172" s="29"/>
      <c r="AA172" s="131"/>
      <c r="AB172" s="137" t="s">
        <v>147</v>
      </c>
      <c r="AC172" s="47"/>
      <c r="AD172" s="231"/>
      <c r="AE172" s="232"/>
    </row>
    <row r="173" spans="1:31" s="21" customFormat="1" ht="16.5" customHeight="1" x14ac:dyDescent="0.25">
      <c r="A173" s="129" t="s">
        <v>117</v>
      </c>
      <c r="B173" s="30" t="s">
        <v>85</v>
      </c>
      <c r="C173" s="129" t="s">
        <v>71</v>
      </c>
      <c r="D173" s="20" t="s">
        <v>70</v>
      </c>
      <c r="E173" s="90">
        <f t="shared" ref="E173:F173" si="179">SUM(E174:E175)</f>
        <v>33.375099999999996</v>
      </c>
      <c r="F173" s="91">
        <f t="shared" si="179"/>
        <v>51.375099999999996</v>
      </c>
      <c r="G173" s="92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11"/>
      <c r="U173" s="11"/>
      <c r="V173" s="40"/>
      <c r="W173" s="40"/>
      <c r="X173" s="40"/>
      <c r="Y173" s="129" t="s">
        <v>117</v>
      </c>
      <c r="Z173" s="30" t="s">
        <v>85</v>
      </c>
      <c r="AA173" s="129" t="s">
        <v>71</v>
      </c>
      <c r="AB173" s="20" t="s">
        <v>70</v>
      </c>
      <c r="AC173" s="43">
        <f>E173/1000</f>
        <v>3.3375099999999998E-2</v>
      </c>
      <c r="AD173" s="227">
        <f>F173/1000</f>
        <v>5.1375099999999993E-2</v>
      </c>
      <c r="AE173" s="228"/>
    </row>
    <row r="174" spans="1:31" s="21" customFormat="1" ht="16.5" customHeight="1" x14ac:dyDescent="0.25">
      <c r="A174" s="133"/>
      <c r="B174" s="22" t="s">
        <v>89</v>
      </c>
      <c r="C174" s="130"/>
      <c r="D174" s="136" t="s">
        <v>146</v>
      </c>
      <c r="E174" s="94">
        <f t="shared" ref="E174:E175" si="180">(SUM(G174:S174))-H174</f>
        <v>10.8485</v>
      </c>
      <c r="F174" s="95">
        <f t="shared" ref="F174:F175" si="181">SUM(G174:S174)</f>
        <v>10.8485</v>
      </c>
      <c r="G174" s="96">
        <v>6</v>
      </c>
      <c r="H174" s="97"/>
      <c r="I174" s="97"/>
      <c r="J174" s="97"/>
      <c r="K174" s="97"/>
      <c r="L174" s="97"/>
      <c r="M174" s="97"/>
      <c r="N174" s="97"/>
      <c r="O174" s="97"/>
      <c r="P174" s="97"/>
      <c r="Q174" s="97">
        <f>Q$8</f>
        <v>4.8484999999999996</v>
      </c>
      <c r="R174" s="97"/>
      <c r="S174" s="97"/>
      <c r="T174" s="18"/>
      <c r="U174" s="18"/>
      <c r="V174" s="40"/>
      <c r="W174" s="40"/>
      <c r="X174" s="40"/>
      <c r="Y174" s="133"/>
      <c r="Z174" s="22" t="s">
        <v>89</v>
      </c>
      <c r="AA174" s="130"/>
      <c r="AB174" s="136" t="s">
        <v>146</v>
      </c>
      <c r="AC174" s="45"/>
      <c r="AD174" s="229"/>
      <c r="AE174" s="230"/>
    </row>
    <row r="175" spans="1:31" s="21" customFormat="1" ht="16.5" customHeight="1" x14ac:dyDescent="0.25">
      <c r="A175" s="133"/>
      <c r="B175" s="26"/>
      <c r="C175" s="131"/>
      <c r="D175" s="137" t="s">
        <v>147</v>
      </c>
      <c r="E175" s="98">
        <f t="shared" si="180"/>
        <v>22.526599999999995</v>
      </c>
      <c r="F175" s="99">
        <f t="shared" si="181"/>
        <v>40.526599999999995</v>
      </c>
      <c r="G175" s="100"/>
      <c r="H175" s="101">
        <f>H$114</f>
        <v>18</v>
      </c>
      <c r="I175" s="101">
        <f>I$114</f>
        <v>0</v>
      </c>
      <c r="J175" s="101">
        <f>J$114</f>
        <v>2.9813000000000001</v>
      </c>
      <c r="K175" s="101">
        <f>K$9</f>
        <v>0.1452</v>
      </c>
      <c r="L175" s="101">
        <f t="shared" ref="L175" si="182">L$9</f>
        <v>4.4985999999999997</v>
      </c>
      <c r="M175" s="101">
        <f>M$9</f>
        <v>2.0562999999999998</v>
      </c>
      <c r="N175" s="101">
        <f>'[1]2024 4029 Calcs Townships'!$AC$231</f>
        <v>0.94369999999999998</v>
      </c>
      <c r="O175" s="101">
        <f>'[1]2024 4029 Calcs Townships'!$AD$231</f>
        <v>3.25</v>
      </c>
      <c r="P175" s="101">
        <f>'[1]2024 4029 Winter Libraries'!$AB$38</f>
        <v>0.59000000000000008</v>
      </c>
      <c r="Q175" s="101"/>
      <c r="R175" s="101">
        <f>R$9</f>
        <v>7.6614999999999993</v>
      </c>
      <c r="S175" s="101">
        <f>S$9</f>
        <v>0.4</v>
      </c>
      <c r="T175" s="19"/>
      <c r="U175" s="19"/>
      <c r="V175" s="40"/>
      <c r="W175" s="40"/>
      <c r="X175" s="40"/>
      <c r="Y175" s="133"/>
      <c r="Z175" s="26"/>
      <c r="AA175" s="131"/>
      <c r="AB175" s="137" t="s">
        <v>147</v>
      </c>
      <c r="AC175" s="47"/>
      <c r="AD175" s="231"/>
      <c r="AE175" s="232"/>
    </row>
    <row r="176" spans="1:31" s="21" customFormat="1" ht="16.5" customHeight="1" x14ac:dyDescent="0.25">
      <c r="A176" s="133"/>
      <c r="B176" s="26"/>
      <c r="C176" s="129" t="s">
        <v>62</v>
      </c>
      <c r="D176" s="20" t="s">
        <v>61</v>
      </c>
      <c r="E176" s="90">
        <f t="shared" ref="E176:F176" si="183">SUM(E177:E178)</f>
        <v>35.293799999999997</v>
      </c>
      <c r="F176" s="91">
        <f t="shared" si="183"/>
        <v>53.293799999999997</v>
      </c>
      <c r="G176" s="92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11"/>
      <c r="U176" s="27" t="s">
        <v>143</v>
      </c>
      <c r="V176" s="40"/>
      <c r="W176" s="40"/>
      <c r="X176" s="40"/>
      <c r="Y176" s="133"/>
      <c r="Z176" s="26"/>
      <c r="AA176" s="129" t="s">
        <v>62</v>
      </c>
      <c r="AB176" s="20" t="s">
        <v>61</v>
      </c>
      <c r="AC176" s="43">
        <f>E176/1000</f>
        <v>3.52938E-2</v>
      </c>
      <c r="AD176" s="227">
        <f>F176/1000</f>
        <v>5.3293799999999995E-2</v>
      </c>
      <c r="AE176" s="228"/>
    </row>
    <row r="177" spans="1:31" s="21" customFormat="1" ht="16.5" customHeight="1" x14ac:dyDescent="0.25">
      <c r="A177" s="133"/>
      <c r="B177" s="26"/>
      <c r="C177" s="130"/>
      <c r="D177" s="136" t="s">
        <v>146</v>
      </c>
      <c r="E177" s="94">
        <f t="shared" ref="E177:E178" si="184">(SUM(G177:S177))-H177</f>
        <v>10.8485</v>
      </c>
      <c r="F177" s="95">
        <f t="shared" ref="F177:F178" si="185">SUM(G177:S177)</f>
        <v>10.8485</v>
      </c>
      <c r="G177" s="96">
        <v>6</v>
      </c>
      <c r="H177" s="97"/>
      <c r="I177" s="97"/>
      <c r="J177" s="97"/>
      <c r="K177" s="97"/>
      <c r="L177" s="97"/>
      <c r="M177" s="97"/>
      <c r="N177" s="97"/>
      <c r="O177" s="97"/>
      <c r="P177" s="97"/>
      <c r="Q177" s="97">
        <f>Q$8</f>
        <v>4.8484999999999996</v>
      </c>
      <c r="R177" s="97"/>
      <c r="S177" s="97"/>
      <c r="T177" s="18"/>
      <c r="U177" s="28" t="s">
        <v>142</v>
      </c>
      <c r="V177" s="40"/>
      <c r="W177" s="40"/>
      <c r="X177" s="40"/>
      <c r="Y177" s="133"/>
      <c r="Z177" s="26"/>
      <c r="AA177" s="130"/>
      <c r="AB177" s="136" t="s">
        <v>146</v>
      </c>
      <c r="AC177" s="45"/>
      <c r="AD177" s="229"/>
      <c r="AE177" s="230"/>
    </row>
    <row r="178" spans="1:31" s="21" customFormat="1" ht="16.5" customHeight="1" x14ac:dyDescent="0.25">
      <c r="A178" s="133"/>
      <c r="B178" s="26"/>
      <c r="C178" s="131"/>
      <c r="D178" s="137" t="s">
        <v>147</v>
      </c>
      <c r="E178" s="98">
        <f t="shared" si="184"/>
        <v>24.445299999999996</v>
      </c>
      <c r="F178" s="99">
        <f t="shared" si="185"/>
        <v>42.445299999999996</v>
      </c>
      <c r="G178" s="100"/>
      <c r="H178" s="101">
        <f>H$88</f>
        <v>18</v>
      </c>
      <c r="I178" s="101">
        <f>I$88</f>
        <v>3.9000000000000004</v>
      </c>
      <c r="J178" s="101">
        <f>J$88</f>
        <v>1</v>
      </c>
      <c r="K178" s="101">
        <f>K$9</f>
        <v>0.1452</v>
      </c>
      <c r="L178" s="101">
        <f t="shared" ref="L178" si="186">L$9</f>
        <v>4.4985999999999997</v>
      </c>
      <c r="M178" s="101">
        <f>M$9</f>
        <v>2.0562999999999998</v>
      </c>
      <c r="N178" s="101">
        <f>N$175</f>
        <v>0.94369999999999998</v>
      </c>
      <c r="O178" s="101">
        <f>O$175</f>
        <v>3.25</v>
      </c>
      <c r="P178" s="101">
        <f>P$175</f>
        <v>0.59000000000000008</v>
      </c>
      <c r="Q178" s="101"/>
      <c r="R178" s="101">
        <f>R$9</f>
        <v>7.6614999999999993</v>
      </c>
      <c r="S178" s="101">
        <f>S$9</f>
        <v>0.4</v>
      </c>
      <c r="T178" s="19"/>
      <c r="U178" s="123">
        <f>'[1]2024 4029 Winter Authorities'!$W$21</f>
        <v>2</v>
      </c>
      <c r="V178" s="40"/>
      <c r="W178" s="40"/>
      <c r="X178" s="40"/>
      <c r="Y178" s="133"/>
      <c r="Z178" s="26"/>
      <c r="AA178" s="131"/>
      <c r="AB178" s="137" t="s">
        <v>147</v>
      </c>
      <c r="AC178" s="47"/>
      <c r="AD178" s="231"/>
      <c r="AE178" s="232"/>
    </row>
    <row r="179" spans="1:31" s="21" customFormat="1" ht="16.5" customHeight="1" x14ac:dyDescent="0.25">
      <c r="A179" s="133"/>
      <c r="B179" s="26"/>
      <c r="C179" s="129" t="s">
        <v>65</v>
      </c>
      <c r="D179" s="20" t="s">
        <v>64</v>
      </c>
      <c r="E179" s="90">
        <f t="shared" ref="E179:F179" si="187">SUM(E180:E181)</f>
        <v>37.393799999999999</v>
      </c>
      <c r="F179" s="91">
        <f t="shared" si="187"/>
        <v>55.393799999999999</v>
      </c>
      <c r="G179" s="92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11"/>
      <c r="U179" s="27" t="s">
        <v>143</v>
      </c>
      <c r="V179" s="40"/>
      <c r="W179" s="40"/>
      <c r="X179" s="40"/>
      <c r="Y179" s="133"/>
      <c r="Z179" s="26"/>
      <c r="AA179" s="129" t="s">
        <v>65</v>
      </c>
      <c r="AB179" s="20" t="s">
        <v>64</v>
      </c>
      <c r="AC179" s="43">
        <f>E179/1000</f>
        <v>3.7393799999999998E-2</v>
      </c>
      <c r="AD179" s="227">
        <f>F179/1000</f>
        <v>5.53938E-2</v>
      </c>
      <c r="AE179" s="228"/>
    </row>
    <row r="180" spans="1:31" s="21" customFormat="1" ht="16.5" customHeight="1" x14ac:dyDescent="0.25">
      <c r="A180" s="133"/>
      <c r="B180" s="26"/>
      <c r="C180" s="130"/>
      <c r="D180" s="136" t="s">
        <v>146</v>
      </c>
      <c r="E180" s="94">
        <f t="shared" ref="E180:E181" si="188">(SUM(G180:S180))-H180</f>
        <v>10.8485</v>
      </c>
      <c r="F180" s="95">
        <f t="shared" ref="F180:F181" si="189">SUM(G180:S180)</f>
        <v>10.8485</v>
      </c>
      <c r="G180" s="96">
        <v>6</v>
      </c>
      <c r="H180" s="97"/>
      <c r="I180" s="97"/>
      <c r="J180" s="97"/>
      <c r="K180" s="97"/>
      <c r="L180" s="97"/>
      <c r="M180" s="97"/>
      <c r="N180" s="97"/>
      <c r="O180" s="97"/>
      <c r="P180" s="97"/>
      <c r="Q180" s="97">
        <f>Q$8</f>
        <v>4.8484999999999996</v>
      </c>
      <c r="R180" s="97"/>
      <c r="S180" s="97"/>
      <c r="T180" s="18"/>
      <c r="U180" s="28" t="s">
        <v>142</v>
      </c>
      <c r="V180" s="40"/>
      <c r="W180" s="40"/>
      <c r="X180" s="40"/>
      <c r="Y180" s="133"/>
      <c r="Z180" s="26"/>
      <c r="AA180" s="130"/>
      <c r="AB180" s="136" t="s">
        <v>146</v>
      </c>
      <c r="AC180" s="45"/>
      <c r="AD180" s="229"/>
      <c r="AE180" s="230"/>
    </row>
    <row r="181" spans="1:31" s="21" customFormat="1" ht="16.5" customHeight="1" x14ac:dyDescent="0.25">
      <c r="A181" s="135"/>
      <c r="B181" s="29"/>
      <c r="C181" s="131"/>
      <c r="D181" s="137" t="s">
        <v>147</v>
      </c>
      <c r="E181" s="98">
        <f t="shared" si="188"/>
        <v>26.545299999999997</v>
      </c>
      <c r="F181" s="99">
        <f t="shared" si="189"/>
        <v>44.545299999999997</v>
      </c>
      <c r="G181" s="100"/>
      <c r="H181" s="101">
        <f>H$97</f>
        <v>18</v>
      </c>
      <c r="I181" s="101">
        <f>I$97</f>
        <v>7</v>
      </c>
      <c r="J181" s="101">
        <f>J$97</f>
        <v>0</v>
      </c>
      <c r="K181" s="101">
        <f>K$9</f>
        <v>0.1452</v>
      </c>
      <c r="L181" s="101">
        <f t="shared" ref="L181" si="190">L$9</f>
        <v>4.4985999999999997</v>
      </c>
      <c r="M181" s="101">
        <f>M$9</f>
        <v>2.0562999999999998</v>
      </c>
      <c r="N181" s="101">
        <f>N$175</f>
        <v>0.94369999999999998</v>
      </c>
      <c r="O181" s="101">
        <f>O$175</f>
        <v>3.25</v>
      </c>
      <c r="P181" s="101">
        <f>P$175</f>
        <v>0.59000000000000008</v>
      </c>
      <c r="Q181" s="101"/>
      <c r="R181" s="101">
        <f>R$9</f>
        <v>7.6614999999999993</v>
      </c>
      <c r="S181" s="101">
        <f>S$9</f>
        <v>0.4</v>
      </c>
      <c r="T181" s="19"/>
      <c r="U181" s="123">
        <f>U178</f>
        <v>2</v>
      </c>
      <c r="V181" s="40"/>
      <c r="W181" s="40"/>
      <c r="X181" s="40"/>
      <c r="Y181" s="135"/>
      <c r="Z181" s="29"/>
      <c r="AA181" s="131"/>
      <c r="AB181" s="137" t="s">
        <v>147</v>
      </c>
      <c r="AC181" s="47"/>
      <c r="AD181" s="231"/>
      <c r="AE181" s="232"/>
    </row>
    <row r="182" spans="1:31" s="21" customFormat="1" ht="16.5" customHeight="1" x14ac:dyDescent="0.25">
      <c r="A182" s="129" t="s">
        <v>118</v>
      </c>
      <c r="B182" s="30" t="s">
        <v>86</v>
      </c>
      <c r="C182" s="129" t="s">
        <v>50</v>
      </c>
      <c r="D182" s="20" t="s">
        <v>49</v>
      </c>
      <c r="E182" s="90">
        <f t="shared" ref="E182:F182" si="191">SUM(E183:E184)</f>
        <v>35.552700000000002</v>
      </c>
      <c r="F182" s="91">
        <f t="shared" si="191"/>
        <v>53.552700000000002</v>
      </c>
      <c r="G182" s="92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11"/>
      <c r="U182" s="11"/>
      <c r="V182" s="40"/>
      <c r="W182" s="40"/>
      <c r="X182" s="40"/>
      <c r="Y182" s="129" t="s">
        <v>118</v>
      </c>
      <c r="Z182" s="30" t="s">
        <v>86</v>
      </c>
      <c r="AA182" s="129" t="s">
        <v>50</v>
      </c>
      <c r="AB182" s="20" t="s">
        <v>49</v>
      </c>
      <c r="AC182" s="43">
        <f>E182/1000</f>
        <v>3.55527E-2</v>
      </c>
      <c r="AD182" s="227">
        <f>F182/1000</f>
        <v>5.3552700000000002E-2</v>
      </c>
      <c r="AE182" s="228"/>
    </row>
    <row r="183" spans="1:31" s="21" customFormat="1" ht="16.5" customHeight="1" x14ac:dyDescent="0.25">
      <c r="A183" s="133"/>
      <c r="B183" s="22" t="s">
        <v>89</v>
      </c>
      <c r="C183" s="130"/>
      <c r="D183" s="136" t="s">
        <v>146</v>
      </c>
      <c r="E183" s="94">
        <f t="shared" ref="E183:E184" si="192">(SUM(G183:S183))-H183</f>
        <v>15.771999999999998</v>
      </c>
      <c r="F183" s="95">
        <f t="shared" ref="F183:F184" si="193">SUM(G183:S183)</f>
        <v>33.771999999999998</v>
      </c>
      <c r="G183" s="96">
        <v>6</v>
      </c>
      <c r="H183" s="97">
        <f>H$49</f>
        <v>18</v>
      </c>
      <c r="I183" s="97">
        <f>I$49</f>
        <v>2.2199999999999998</v>
      </c>
      <c r="J183" s="97">
        <f>J$49</f>
        <v>0.6472</v>
      </c>
      <c r="K183" s="97"/>
      <c r="L183" s="97"/>
      <c r="M183" s="97">
        <f>M$9</f>
        <v>2.0562999999999998</v>
      </c>
      <c r="N183" s="97"/>
      <c r="O183" s="97"/>
      <c r="P183" s="97"/>
      <c r="Q183" s="97">
        <f>Q$8</f>
        <v>4.8484999999999996</v>
      </c>
      <c r="R183" s="97"/>
      <c r="S183" s="97"/>
      <c r="T183" s="18"/>
      <c r="U183" s="18"/>
      <c r="V183" s="40"/>
      <c r="W183" s="40"/>
      <c r="X183" s="40"/>
      <c r="Y183" s="133"/>
      <c r="Z183" s="22" t="s">
        <v>89</v>
      </c>
      <c r="AA183" s="130"/>
      <c r="AB183" s="136" t="s">
        <v>146</v>
      </c>
      <c r="AC183" s="45"/>
      <c r="AD183" s="229"/>
      <c r="AE183" s="230"/>
    </row>
    <row r="184" spans="1:31" s="21" customFormat="1" ht="16.5" customHeight="1" x14ac:dyDescent="0.25">
      <c r="A184" s="133"/>
      <c r="B184" s="22"/>
      <c r="C184" s="131"/>
      <c r="D184" s="137" t="s">
        <v>147</v>
      </c>
      <c r="E184" s="98">
        <f t="shared" si="192"/>
        <v>19.7807</v>
      </c>
      <c r="F184" s="99">
        <f t="shared" si="193"/>
        <v>19.7807</v>
      </c>
      <c r="G184" s="100"/>
      <c r="H184" s="101"/>
      <c r="I184" s="101"/>
      <c r="J184" s="101"/>
      <c r="K184" s="101">
        <f>K$50</f>
        <v>0.1883</v>
      </c>
      <c r="L184" s="101">
        <f>L$50</f>
        <v>4.7181999999999995</v>
      </c>
      <c r="M184" s="101"/>
      <c r="N184" s="101">
        <f>'[1]2024 4029 Calcs Townships'!$AC$240</f>
        <v>0.86760000000000004</v>
      </c>
      <c r="O184" s="101">
        <f>'[1]2024 4029 Calcs Townships'!$AD$240</f>
        <v>5.9451000000000001</v>
      </c>
      <c r="P184" s="101"/>
      <c r="Q184" s="101"/>
      <c r="R184" s="101">
        <f>R$9</f>
        <v>7.6614999999999993</v>
      </c>
      <c r="S184" s="101">
        <f>S$9</f>
        <v>0.4</v>
      </c>
      <c r="T184" s="19"/>
      <c r="U184" s="19"/>
      <c r="V184" s="40"/>
      <c r="W184" s="40"/>
      <c r="X184" s="40"/>
      <c r="Y184" s="133"/>
      <c r="Z184" s="22"/>
      <c r="AA184" s="131"/>
      <c r="AB184" s="137" t="s">
        <v>147</v>
      </c>
      <c r="AC184" s="47"/>
      <c r="AD184" s="231"/>
      <c r="AE184" s="232"/>
    </row>
    <row r="185" spans="1:31" s="21" customFormat="1" ht="16.5" customHeight="1" x14ac:dyDescent="0.25">
      <c r="A185" s="16"/>
      <c r="B185" s="141"/>
      <c r="C185" s="129" t="s">
        <v>71</v>
      </c>
      <c r="D185" s="20" t="s">
        <v>70</v>
      </c>
      <c r="E185" s="90">
        <f t="shared" ref="E185:F185" si="194">SUM(E186:E187)</f>
        <v>35.4041</v>
      </c>
      <c r="F185" s="91">
        <f t="shared" si="194"/>
        <v>53.4041</v>
      </c>
      <c r="G185" s="92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11"/>
      <c r="U185" s="11"/>
      <c r="V185" s="40"/>
      <c r="W185" s="40"/>
      <c r="X185" s="40"/>
      <c r="Y185" s="16"/>
      <c r="Z185" s="141"/>
      <c r="AA185" s="129" t="s">
        <v>71</v>
      </c>
      <c r="AB185" s="20" t="s">
        <v>70</v>
      </c>
      <c r="AC185" s="43">
        <f>E185/1000</f>
        <v>3.5404100000000001E-2</v>
      </c>
      <c r="AD185" s="227">
        <f>F185/1000</f>
        <v>5.3404100000000003E-2</v>
      </c>
      <c r="AE185" s="228"/>
    </row>
    <row r="186" spans="1:31" s="21" customFormat="1" ht="16.5" customHeight="1" x14ac:dyDescent="0.25">
      <c r="A186" s="16"/>
      <c r="C186" s="130"/>
      <c r="D186" s="136" t="s">
        <v>146</v>
      </c>
      <c r="E186" s="94">
        <f t="shared" ref="E186:E187" si="195">(SUM(G186:S186))-H186</f>
        <v>10.8485</v>
      </c>
      <c r="F186" s="95">
        <f t="shared" ref="F186:F187" si="196">SUM(G186:S186)</f>
        <v>10.8485</v>
      </c>
      <c r="G186" s="96">
        <v>6</v>
      </c>
      <c r="H186" s="97"/>
      <c r="I186" s="97"/>
      <c r="J186" s="97"/>
      <c r="K186" s="97"/>
      <c r="L186" s="97"/>
      <c r="M186" s="97"/>
      <c r="N186" s="97"/>
      <c r="O186" s="97"/>
      <c r="P186" s="97"/>
      <c r="Q186" s="97">
        <f>Q$8</f>
        <v>4.8484999999999996</v>
      </c>
      <c r="R186" s="97"/>
      <c r="S186" s="97"/>
      <c r="T186" s="18"/>
      <c r="U186" s="18"/>
      <c r="V186" s="40"/>
      <c r="W186" s="40"/>
      <c r="X186" s="40"/>
      <c r="Y186" s="16"/>
      <c r="AA186" s="130"/>
      <c r="AB186" s="136" t="s">
        <v>146</v>
      </c>
      <c r="AC186" s="45"/>
      <c r="AD186" s="229"/>
      <c r="AE186" s="230"/>
    </row>
    <row r="187" spans="1:31" s="21" customFormat="1" ht="16.5" customHeight="1" x14ac:dyDescent="0.25">
      <c r="A187" s="133"/>
      <c r="B187" s="26"/>
      <c r="C187" s="131"/>
      <c r="D187" s="137" t="s">
        <v>147</v>
      </c>
      <c r="E187" s="98">
        <f t="shared" si="195"/>
        <v>24.555599999999998</v>
      </c>
      <c r="F187" s="99">
        <f t="shared" si="196"/>
        <v>42.555599999999998</v>
      </c>
      <c r="G187" s="100"/>
      <c r="H187" s="101">
        <f>H$114</f>
        <v>18</v>
      </c>
      <c r="I187" s="101">
        <f>I$114</f>
        <v>0</v>
      </c>
      <c r="J187" s="101">
        <f>J$114</f>
        <v>2.9813000000000001</v>
      </c>
      <c r="K187" s="101">
        <f>K$9</f>
        <v>0.1452</v>
      </c>
      <c r="L187" s="101">
        <f t="shared" ref="L187" si="197">L$9</f>
        <v>4.4985999999999997</v>
      </c>
      <c r="M187" s="101">
        <f>M$9</f>
        <v>2.0562999999999998</v>
      </c>
      <c r="N187" s="101">
        <f>N$184</f>
        <v>0.86760000000000004</v>
      </c>
      <c r="O187" s="101">
        <f>O$184</f>
        <v>5.9451000000000001</v>
      </c>
      <c r="P187" s="101"/>
      <c r="Q187" s="101"/>
      <c r="R187" s="101">
        <f>R$9</f>
        <v>7.6614999999999993</v>
      </c>
      <c r="S187" s="101">
        <f>S$9</f>
        <v>0.4</v>
      </c>
      <c r="T187" s="19"/>
      <c r="U187" s="19"/>
      <c r="V187" s="40"/>
      <c r="W187" s="40"/>
      <c r="X187" s="40"/>
      <c r="Y187" s="133"/>
      <c r="Z187" s="26"/>
      <c r="AA187" s="131"/>
      <c r="AB187" s="137" t="s">
        <v>147</v>
      </c>
      <c r="AC187" s="47"/>
      <c r="AD187" s="231"/>
      <c r="AE187" s="232"/>
    </row>
    <row r="188" spans="1:31" s="21" customFormat="1" ht="16.5" customHeight="1" x14ac:dyDescent="0.25">
      <c r="A188" s="129" t="s">
        <v>119</v>
      </c>
      <c r="B188" s="30" t="s">
        <v>87</v>
      </c>
      <c r="C188" s="129" t="s">
        <v>50</v>
      </c>
      <c r="D188" s="20" t="s">
        <v>49</v>
      </c>
      <c r="E188" s="90">
        <f t="shared" ref="E188:F188" si="198">SUM(E189:E190)</f>
        <v>33.954299999999996</v>
      </c>
      <c r="F188" s="91">
        <f t="shared" si="198"/>
        <v>51.954299999999996</v>
      </c>
      <c r="G188" s="92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11"/>
      <c r="U188" s="11"/>
      <c r="V188" s="40"/>
      <c r="W188" s="40"/>
      <c r="X188" s="40"/>
      <c r="Y188" s="129" t="s">
        <v>119</v>
      </c>
      <c r="Z188" s="30" t="s">
        <v>87</v>
      </c>
      <c r="AA188" s="129" t="s">
        <v>50</v>
      </c>
      <c r="AB188" s="20" t="s">
        <v>49</v>
      </c>
      <c r="AC188" s="43">
        <f>E188/1000</f>
        <v>3.39543E-2</v>
      </c>
      <c r="AD188" s="227">
        <f>F188/1000</f>
        <v>5.1954299999999995E-2</v>
      </c>
      <c r="AE188" s="228"/>
    </row>
    <row r="189" spans="1:31" s="21" customFormat="1" ht="16.5" customHeight="1" x14ac:dyDescent="0.25">
      <c r="A189" s="133"/>
      <c r="B189" s="22" t="s">
        <v>89</v>
      </c>
      <c r="C189" s="130"/>
      <c r="D189" s="136" t="s">
        <v>146</v>
      </c>
      <c r="E189" s="94">
        <f t="shared" ref="E189:E190" si="199">(SUM(G189:S189))-H189</f>
        <v>15.771999999999998</v>
      </c>
      <c r="F189" s="95">
        <f t="shared" ref="F189:F190" si="200">SUM(G189:S189)</f>
        <v>33.771999999999998</v>
      </c>
      <c r="G189" s="96">
        <v>6</v>
      </c>
      <c r="H189" s="97">
        <f>H$49</f>
        <v>18</v>
      </c>
      <c r="I189" s="97">
        <f>I$49</f>
        <v>2.2199999999999998</v>
      </c>
      <c r="J189" s="97">
        <f>J$49</f>
        <v>0.6472</v>
      </c>
      <c r="K189" s="97"/>
      <c r="L189" s="97"/>
      <c r="M189" s="97">
        <f>M$9</f>
        <v>2.0562999999999998</v>
      </c>
      <c r="N189" s="97"/>
      <c r="O189" s="97"/>
      <c r="P189" s="97"/>
      <c r="Q189" s="97">
        <f>Q$8</f>
        <v>4.8484999999999996</v>
      </c>
      <c r="R189" s="97"/>
      <c r="S189" s="97"/>
      <c r="T189" s="18"/>
      <c r="U189" s="18"/>
      <c r="V189" s="40"/>
      <c r="W189" s="40"/>
      <c r="X189" s="40"/>
      <c r="Y189" s="133"/>
      <c r="Z189" s="22" t="s">
        <v>89</v>
      </c>
      <c r="AA189" s="130"/>
      <c r="AB189" s="136" t="s">
        <v>146</v>
      </c>
      <c r="AC189" s="45"/>
      <c r="AD189" s="229"/>
      <c r="AE189" s="230"/>
    </row>
    <row r="190" spans="1:31" s="21" customFormat="1" ht="16.5" customHeight="1" x14ac:dyDescent="0.25">
      <c r="A190" s="135"/>
      <c r="B190" s="29"/>
      <c r="C190" s="131"/>
      <c r="D190" s="137" t="s">
        <v>147</v>
      </c>
      <c r="E190" s="98">
        <f t="shared" si="199"/>
        <v>18.182299999999998</v>
      </c>
      <c r="F190" s="99">
        <f t="shared" si="200"/>
        <v>18.182299999999998</v>
      </c>
      <c r="G190" s="100"/>
      <c r="H190" s="101"/>
      <c r="I190" s="101"/>
      <c r="J190" s="101"/>
      <c r="K190" s="101">
        <f>K$50</f>
        <v>0.1883</v>
      </c>
      <c r="L190" s="101">
        <f>L$50</f>
        <v>4.7181999999999995</v>
      </c>
      <c r="M190" s="101"/>
      <c r="N190" s="101">
        <f>'[1]2024 4029 Calcs Townships'!$AC$250</f>
        <v>0.98729999999999996</v>
      </c>
      <c r="O190" s="101">
        <f>'[1]2024 4029 Calcs Townships'!$AD$250</f>
        <v>4.2270000000000003</v>
      </c>
      <c r="P190" s="101"/>
      <c r="Q190" s="101"/>
      <c r="R190" s="101">
        <f>R$9</f>
        <v>7.6614999999999993</v>
      </c>
      <c r="S190" s="101">
        <f>S$9</f>
        <v>0.4</v>
      </c>
      <c r="T190" s="19"/>
      <c r="U190" s="19"/>
      <c r="V190" s="40"/>
      <c r="W190" s="40"/>
      <c r="X190" s="40"/>
      <c r="Y190" s="135"/>
      <c r="Z190" s="29"/>
      <c r="AA190" s="131"/>
      <c r="AB190" s="137" t="s">
        <v>147</v>
      </c>
      <c r="AC190" s="47"/>
      <c r="AD190" s="231"/>
      <c r="AE190" s="232"/>
    </row>
    <row r="191" spans="1:31" s="21" customFormat="1" ht="16.5" customHeight="1" x14ac:dyDescent="0.25">
      <c r="A191" s="129" t="s">
        <v>127</v>
      </c>
      <c r="B191" s="30" t="s">
        <v>87</v>
      </c>
      <c r="C191" s="129" t="s">
        <v>72</v>
      </c>
      <c r="D191" s="20" t="s">
        <v>48</v>
      </c>
      <c r="E191" s="90">
        <f t="shared" ref="E191:F191" si="201">SUM(E192:E193)</f>
        <v>50.547100000000015</v>
      </c>
      <c r="F191" s="91">
        <f t="shared" si="201"/>
        <v>68.547100000000015</v>
      </c>
      <c r="G191" s="92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11"/>
      <c r="U191" s="11"/>
      <c r="V191" s="40"/>
      <c r="W191" s="40"/>
      <c r="X191" s="40"/>
      <c r="Y191" s="129" t="s">
        <v>127</v>
      </c>
      <c r="Z191" s="30" t="s">
        <v>87</v>
      </c>
      <c r="AA191" s="129" t="s">
        <v>72</v>
      </c>
      <c r="AB191" s="20" t="s">
        <v>48</v>
      </c>
      <c r="AC191" s="43">
        <f>E191/1000</f>
        <v>5.0547100000000011E-2</v>
      </c>
      <c r="AD191" s="227">
        <f>F191/1000</f>
        <v>6.8547100000000014E-2</v>
      </c>
      <c r="AE191" s="228"/>
    </row>
    <row r="192" spans="1:31" s="21" customFormat="1" ht="16.5" customHeight="1" x14ac:dyDescent="0.25">
      <c r="A192" s="133"/>
      <c r="B192" s="26" t="s">
        <v>92</v>
      </c>
      <c r="C192" s="130"/>
      <c r="D192" s="136" t="s">
        <v>146</v>
      </c>
      <c r="E192" s="94">
        <f t="shared" ref="E192:E193" si="202">(SUM(G192:S192))-H192</f>
        <v>42.485600000000012</v>
      </c>
      <c r="F192" s="95">
        <f t="shared" ref="F192:F193" si="203">SUM(G192:S192)</f>
        <v>60.485600000000012</v>
      </c>
      <c r="G192" s="96">
        <v>6</v>
      </c>
      <c r="H192" s="97">
        <f>H$110</f>
        <v>18</v>
      </c>
      <c r="I192" s="97">
        <f>I$110</f>
        <v>9.1000000000000014</v>
      </c>
      <c r="J192" s="97">
        <f>J$110</f>
        <v>0</v>
      </c>
      <c r="K192" s="97">
        <f>K$52</f>
        <v>0.1452</v>
      </c>
      <c r="L192" s="97">
        <f>L$52</f>
        <v>4.4985999999999997</v>
      </c>
      <c r="M192" s="97">
        <f>M$9</f>
        <v>2.0562999999999998</v>
      </c>
      <c r="N192" s="97">
        <f>'[1]2024 4029 Calcs Cities'!$AB$31</f>
        <v>9.5922999999999998</v>
      </c>
      <c r="O192" s="97">
        <f>'[1]2024 4029 Calcs Cities'!$AC$31</f>
        <v>2.25</v>
      </c>
      <c r="P192" s="97">
        <f>P$110</f>
        <v>3.9946999999999999</v>
      </c>
      <c r="Q192" s="97">
        <f>Q$8</f>
        <v>4.8484999999999996</v>
      </c>
      <c r="R192" s="97"/>
      <c r="S192" s="97"/>
      <c r="T192" s="18"/>
      <c r="U192" s="18"/>
      <c r="V192" s="40"/>
      <c r="W192" s="40"/>
      <c r="X192" s="40"/>
      <c r="Y192" s="133"/>
      <c r="Z192" s="26" t="s">
        <v>92</v>
      </c>
      <c r="AA192" s="130"/>
      <c r="AB192" s="136" t="s">
        <v>146</v>
      </c>
      <c r="AC192" s="45"/>
      <c r="AD192" s="229"/>
      <c r="AE192" s="230"/>
    </row>
    <row r="193" spans="1:31" s="21" customFormat="1" ht="16.5" customHeight="1" x14ac:dyDescent="0.25">
      <c r="A193" s="135"/>
      <c r="B193" s="29"/>
      <c r="C193" s="131"/>
      <c r="D193" s="137" t="s">
        <v>147</v>
      </c>
      <c r="E193" s="98">
        <f t="shared" si="202"/>
        <v>8.0614999999999988</v>
      </c>
      <c r="F193" s="99">
        <f t="shared" si="203"/>
        <v>8.0614999999999988</v>
      </c>
      <c r="G193" s="100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>
        <f>R$9</f>
        <v>7.6614999999999993</v>
      </c>
      <c r="S193" s="101">
        <f>S$9</f>
        <v>0.4</v>
      </c>
      <c r="T193" s="19"/>
      <c r="U193" s="19"/>
      <c r="V193" s="40"/>
      <c r="W193" s="40"/>
      <c r="X193" s="40"/>
      <c r="Y193" s="135"/>
      <c r="Z193" s="29"/>
      <c r="AA193" s="131"/>
      <c r="AB193" s="137" t="s">
        <v>147</v>
      </c>
      <c r="AC193" s="47"/>
      <c r="AD193" s="231"/>
      <c r="AE193" s="232"/>
    </row>
    <row r="194" spans="1:31" s="21" customFormat="1" ht="16.5" customHeight="1" x14ac:dyDescent="0.25">
      <c r="A194" s="129" t="s">
        <v>120</v>
      </c>
      <c r="B194" s="30" t="s">
        <v>32</v>
      </c>
      <c r="C194" s="129" t="s">
        <v>33</v>
      </c>
      <c r="D194" s="20" t="s">
        <v>32</v>
      </c>
      <c r="E194" s="90">
        <f t="shared" ref="E194:F194" si="204">SUM(E195:E196)</f>
        <v>35.203800000000001</v>
      </c>
      <c r="F194" s="91">
        <f t="shared" si="204"/>
        <v>53.203800000000001</v>
      </c>
      <c r="G194" s="92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214" t="str">
        <f>T$13</f>
        <v>Fire (Winter)</v>
      </c>
      <c r="U194" s="215" t="s">
        <v>145</v>
      </c>
      <c r="V194" s="40"/>
      <c r="W194" s="40"/>
      <c r="X194" s="40"/>
      <c r="Y194" s="129" t="s">
        <v>120</v>
      </c>
      <c r="Z194" s="30" t="s">
        <v>32</v>
      </c>
      <c r="AA194" s="129" t="s">
        <v>33</v>
      </c>
      <c r="AB194" s="20" t="s">
        <v>32</v>
      </c>
      <c r="AC194" s="43">
        <f>E194/1000</f>
        <v>3.52038E-2</v>
      </c>
      <c r="AD194" s="227">
        <f>F194/1000</f>
        <v>5.3203800000000002E-2</v>
      </c>
      <c r="AE194" s="233" t="s">
        <v>160</v>
      </c>
    </row>
    <row r="195" spans="1:31" s="21" customFormat="1" ht="16.5" customHeight="1" x14ac:dyDescent="0.25">
      <c r="A195" s="133"/>
      <c r="B195" s="26" t="s">
        <v>92</v>
      </c>
      <c r="C195" s="130"/>
      <c r="D195" s="136" t="s">
        <v>146</v>
      </c>
      <c r="E195" s="94">
        <f t="shared" ref="E195:E196" si="205">(SUM(G195:S195))-H195</f>
        <v>22.2986</v>
      </c>
      <c r="F195" s="95">
        <f t="shared" ref="F195:F196" si="206">SUM(G195:S195)</f>
        <v>22.2986</v>
      </c>
      <c r="G195" s="96">
        <v>6</v>
      </c>
      <c r="H195" s="97"/>
      <c r="I195" s="97"/>
      <c r="J195" s="97"/>
      <c r="K195" s="97">
        <f>K$52</f>
        <v>0.1452</v>
      </c>
      <c r="L195" s="97">
        <f>L$52</f>
        <v>4.4985999999999997</v>
      </c>
      <c r="M195" s="97">
        <f>M$9</f>
        <v>2.0562999999999998</v>
      </c>
      <c r="N195" s="97">
        <f>'[1]2024 4029 Calcs Cities'!$AB$13</f>
        <v>4.75</v>
      </c>
      <c r="O195" s="97">
        <f>'[1]2024 4029 Calcs Cities'!$AC$13</f>
        <v>0</v>
      </c>
      <c r="P195" s="97"/>
      <c r="Q195" s="97">
        <f>Q$8</f>
        <v>4.8484999999999996</v>
      </c>
      <c r="R195" s="97"/>
      <c r="S195" s="97"/>
      <c r="T195" s="216" t="str">
        <f>T$14</f>
        <v>Real Prop Only</v>
      </c>
      <c r="U195" s="217" t="s">
        <v>142</v>
      </c>
      <c r="V195" s="40"/>
      <c r="W195" s="40"/>
      <c r="X195" s="40"/>
      <c r="Y195" s="133"/>
      <c r="Z195" s="26" t="s">
        <v>92</v>
      </c>
      <c r="AA195" s="130"/>
      <c r="AB195" s="136" t="s">
        <v>146</v>
      </c>
      <c r="AC195" s="45"/>
      <c r="AD195" s="229"/>
      <c r="AE195" s="230"/>
    </row>
    <row r="196" spans="1:31" s="21" customFormat="1" ht="16.5" customHeight="1" x14ac:dyDescent="0.25">
      <c r="A196" s="135"/>
      <c r="B196" s="29"/>
      <c r="C196" s="131"/>
      <c r="D196" s="137" t="s">
        <v>147</v>
      </c>
      <c r="E196" s="98">
        <f t="shared" si="205"/>
        <v>12.905200000000001</v>
      </c>
      <c r="F196" s="99">
        <f t="shared" si="206"/>
        <v>30.905200000000001</v>
      </c>
      <c r="G196" s="100"/>
      <c r="H196" s="101">
        <f>H$18</f>
        <v>18</v>
      </c>
      <c r="I196" s="101">
        <f>I$18</f>
        <v>2</v>
      </c>
      <c r="J196" s="101">
        <f>J$18</f>
        <v>1.9964</v>
      </c>
      <c r="K196" s="101"/>
      <c r="L196" s="101"/>
      <c r="M196" s="101"/>
      <c r="N196" s="101"/>
      <c r="O196" s="101"/>
      <c r="P196" s="101">
        <f>P$23</f>
        <v>0.84730000000000005</v>
      </c>
      <c r="Q196" s="101"/>
      <c r="R196" s="101">
        <f>R$9</f>
        <v>7.6614999999999993</v>
      </c>
      <c r="S196" s="101">
        <f>S$9</f>
        <v>0.4</v>
      </c>
      <c r="T196" s="218">
        <f>'[1]2024 4029 Calcs Cities'!$AD$13</f>
        <v>5</v>
      </c>
      <c r="U196" s="219">
        <f>'[1]2024 4029 Summer Authorities'!$AB$35</f>
        <v>1</v>
      </c>
      <c r="V196" s="40"/>
      <c r="W196" s="40"/>
      <c r="X196" s="40"/>
      <c r="Y196" s="135"/>
      <c r="Z196" s="29"/>
      <c r="AA196" s="131"/>
      <c r="AB196" s="137" t="s">
        <v>147</v>
      </c>
      <c r="AC196" s="47"/>
      <c r="AD196" s="231"/>
      <c r="AE196" s="232"/>
    </row>
    <row r="197" spans="1:31" s="21" customFormat="1" ht="43.5" customHeight="1" x14ac:dyDescent="0.25">
      <c r="A197" s="129" t="s">
        <v>121</v>
      </c>
      <c r="B197" s="30" t="s">
        <v>9</v>
      </c>
      <c r="C197" s="129" t="s">
        <v>72</v>
      </c>
      <c r="D197" s="20" t="s">
        <v>48</v>
      </c>
      <c r="E197" s="90">
        <f>SUM(E198:E199)</f>
        <v>48.641600000000011</v>
      </c>
      <c r="F197" s="91">
        <f>SUM(F198:F199)</f>
        <v>66.641600000000011</v>
      </c>
      <c r="G197" s="92"/>
      <c r="H197" s="93"/>
      <c r="I197" s="93"/>
      <c r="J197" s="93"/>
      <c r="K197" s="93"/>
      <c r="L197" s="93"/>
      <c r="M197" s="93"/>
      <c r="N197" s="93"/>
      <c r="O197" s="211" t="s">
        <v>174</v>
      </c>
      <c r="P197" s="93"/>
      <c r="Q197" s="93"/>
      <c r="R197" s="93"/>
      <c r="S197" s="93"/>
      <c r="T197" s="213" t="s">
        <v>168</v>
      </c>
      <c r="U197" s="212" t="s">
        <v>175</v>
      </c>
      <c r="V197" s="40"/>
      <c r="W197" s="40"/>
      <c r="X197" s="40"/>
      <c r="Y197" s="129" t="s">
        <v>121</v>
      </c>
      <c r="Z197" s="30" t="s">
        <v>9</v>
      </c>
      <c r="AA197" s="129" t="s">
        <v>72</v>
      </c>
      <c r="AB197" s="20" t="s">
        <v>48</v>
      </c>
      <c r="AC197" s="43">
        <f>E197/1000</f>
        <v>4.8641600000000014E-2</v>
      </c>
      <c r="AD197" s="227">
        <f>F197/1000</f>
        <v>6.6641600000000009E-2</v>
      </c>
      <c r="AE197" s="234" t="s">
        <v>160</v>
      </c>
    </row>
    <row r="198" spans="1:31" s="21" customFormat="1" ht="16.5" customHeight="1" x14ac:dyDescent="0.25">
      <c r="A198" s="133"/>
      <c r="B198" s="26" t="s">
        <v>92</v>
      </c>
      <c r="C198" s="130"/>
      <c r="D198" s="136" t="s">
        <v>146</v>
      </c>
      <c r="E198" s="94">
        <f>(SUM(G198:S198))-H198</f>
        <v>40.580100000000016</v>
      </c>
      <c r="F198" s="95">
        <f>SUM(G198:S198)</f>
        <v>58.580100000000016</v>
      </c>
      <c r="G198" s="96">
        <v>6</v>
      </c>
      <c r="H198" s="97">
        <f>H$110</f>
        <v>18</v>
      </c>
      <c r="I198" s="97">
        <f>I$110</f>
        <v>9.1000000000000014</v>
      </c>
      <c r="J198" s="97">
        <f>J$110</f>
        <v>0</v>
      </c>
      <c r="K198" s="97">
        <f>K$52</f>
        <v>0.1452</v>
      </c>
      <c r="L198" s="97">
        <f>L$52</f>
        <v>4.4985999999999997</v>
      </c>
      <c r="M198" s="97">
        <f>M$9</f>
        <v>2.0562999999999998</v>
      </c>
      <c r="N198" s="97">
        <f>'[1]2024 4029 Calcs Cities'!$AB$22</f>
        <v>6.7367999999999997</v>
      </c>
      <c r="O198" s="97">
        <f>'[1]2024 4029 Summer Authorities'!$AB$21</f>
        <v>3.2</v>
      </c>
      <c r="P198" s="97">
        <f>P$110</f>
        <v>3.9946999999999999</v>
      </c>
      <c r="Q198" s="97">
        <f>Q$8</f>
        <v>4.8484999999999996</v>
      </c>
      <c r="R198" s="97"/>
      <c r="S198" s="97"/>
      <c r="T198" s="214" t="s">
        <v>167</v>
      </c>
      <c r="U198" s="210"/>
      <c r="V198" s="40"/>
      <c r="W198" s="40"/>
      <c r="X198" s="40"/>
      <c r="Y198" s="133"/>
      <c r="Z198" s="26" t="s">
        <v>92</v>
      </c>
      <c r="AA198" s="130"/>
      <c r="AB198" s="136" t="s">
        <v>146</v>
      </c>
      <c r="AC198" s="45"/>
      <c r="AD198" s="229"/>
      <c r="AE198" s="230"/>
    </row>
    <row r="199" spans="1:31" s="21" customFormat="1" ht="16.5" customHeight="1" x14ac:dyDescent="0.25">
      <c r="A199" s="135"/>
      <c r="B199" s="29"/>
      <c r="C199" s="131"/>
      <c r="D199" s="137" t="s">
        <v>147</v>
      </c>
      <c r="E199" s="98">
        <f>(SUM(G199:S199))-H199</f>
        <v>8.0614999999999988</v>
      </c>
      <c r="F199" s="99">
        <f>SUM(G199:S199)</f>
        <v>8.0614999999999988</v>
      </c>
      <c r="G199" s="100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>
        <f>R$9</f>
        <v>7.6614999999999993</v>
      </c>
      <c r="S199" s="101">
        <f>S$9</f>
        <v>0.4</v>
      </c>
      <c r="T199" s="220" t="s">
        <v>169</v>
      </c>
      <c r="U199" s="209"/>
      <c r="V199" s="40"/>
      <c r="W199" s="40"/>
      <c r="X199" s="40"/>
      <c r="Y199" s="135"/>
      <c r="Z199" s="29"/>
      <c r="AA199" s="131"/>
      <c r="AB199" s="137" t="s">
        <v>147</v>
      </c>
      <c r="AC199" s="47"/>
      <c r="AD199" s="231"/>
      <c r="AE199" s="232"/>
    </row>
  </sheetData>
  <mergeCells count="13">
    <mergeCell ref="Y2:AE2"/>
    <mergeCell ref="Y3:AE3"/>
    <mergeCell ref="A59:B59"/>
    <mergeCell ref="C4:D4"/>
    <mergeCell ref="N4:O4"/>
    <mergeCell ref="N5:O5"/>
    <mergeCell ref="Q4:S4"/>
    <mergeCell ref="Q5:S5"/>
    <mergeCell ref="K5:L5"/>
    <mergeCell ref="H4:J4"/>
    <mergeCell ref="K4:L4"/>
    <mergeCell ref="AA4:AB4"/>
    <mergeCell ref="Y59:Z59"/>
  </mergeCells>
  <phoneticPr fontId="9" type="noConversion"/>
  <printOptions horizontalCentered="1"/>
  <pageMargins left="0.25" right="0.25" top="0.75" bottom="0.75" header="0.3" footer="0.3"/>
  <pageSetup scale="57" fitToHeight="4" orientation="landscape" r:id="rId1"/>
  <headerFooter>
    <oddHeader xml:space="preserve">&amp;C&amp;"+,Bold"&amp;12 2024 CERTIFIED TAX RATES PER 1,000 OF TAXABLE VALUATION
SAGINAW COUNTY&amp;R
</oddHeader>
  </headerFooter>
  <rowBreaks count="1" manualBreakCount="1">
    <brk id="105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86C3A-8400-43B0-A363-BA9F5D37304A}">
  <dimension ref="A1:AT110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07" sqref="H107"/>
    </sheetView>
  </sheetViews>
  <sheetFormatPr defaultColWidth="9.109375" defaultRowHeight="13.8" x14ac:dyDescent="0.25"/>
  <cols>
    <col min="1" max="1" width="5.5546875" style="60" customWidth="1"/>
    <col min="2" max="2" width="18" style="33" customWidth="1"/>
    <col min="3" max="3" width="7.109375" style="8" customWidth="1"/>
    <col min="4" max="4" width="14" style="33" customWidth="1"/>
    <col min="5" max="5" width="10.44140625" style="88" customWidth="1"/>
    <col min="6" max="6" width="10.109375" style="88" customWidth="1"/>
    <col min="7" max="7" width="9.109375" style="88" customWidth="1"/>
    <col min="8" max="8" width="9.88671875" style="88" customWidth="1"/>
    <col min="9" max="9" width="10" style="88" customWidth="1"/>
    <col min="10" max="13" width="9.109375" style="88" customWidth="1"/>
    <col min="14" max="14" width="10" style="88" customWidth="1"/>
    <col min="15" max="19" width="9.109375" style="88" customWidth="1"/>
    <col min="20" max="20" width="13.88671875" style="14" customWidth="1"/>
    <col min="21" max="21" width="11.88671875" style="14" customWidth="1"/>
    <col min="22" max="22" width="4.88671875" style="14" customWidth="1"/>
    <col min="23" max="23" width="14.5546875" style="14" customWidth="1"/>
    <col min="24" max="24" width="14.44140625" style="14" customWidth="1"/>
    <col min="25" max="25" width="19.5546875" style="51" customWidth="1"/>
    <col min="26" max="26" width="17.44140625" style="51" customWidth="1"/>
    <col min="27" max="27" width="17.88671875" style="3" customWidth="1"/>
    <col min="28" max="28" width="9.109375" style="15"/>
    <col min="29" max="29" width="9.109375" style="32"/>
    <col min="30" max="30" width="16.6640625" style="57" customWidth="1"/>
    <col min="31" max="31" width="11.5546875" style="54" customWidth="1"/>
    <col min="32" max="32" width="21.44140625" style="57" customWidth="1"/>
    <col min="33" max="33" width="23.33203125" style="15" customWidth="1"/>
    <col min="34" max="16384" width="9.109375" style="15"/>
  </cols>
  <sheetData>
    <row r="1" spans="1:46" s="3" customFormat="1" ht="16.5" customHeight="1" x14ac:dyDescent="0.25">
      <c r="A1" s="1"/>
      <c r="B1" s="2"/>
      <c r="C1" s="8"/>
      <c r="D1" s="26"/>
      <c r="E1" s="72"/>
      <c r="F1" s="73"/>
      <c r="G1" s="74"/>
      <c r="H1" s="74" t="s">
        <v>23</v>
      </c>
      <c r="I1" s="74"/>
      <c r="J1" s="74"/>
      <c r="K1" s="74"/>
      <c r="L1" s="74"/>
      <c r="M1" s="72"/>
      <c r="N1" s="72"/>
      <c r="O1" s="72"/>
      <c r="P1" s="73"/>
      <c r="Q1" s="74" t="s">
        <v>0</v>
      </c>
      <c r="R1" s="73"/>
      <c r="S1" s="73"/>
      <c r="T1" s="4"/>
      <c r="Y1" s="41"/>
      <c r="Z1" s="42"/>
      <c r="AA1" s="6"/>
      <c r="AB1" s="6"/>
      <c r="AC1" s="59"/>
      <c r="AD1" s="52"/>
      <c r="AE1" s="54"/>
      <c r="AF1" s="5"/>
      <c r="AG1" s="7"/>
      <c r="AH1" s="7"/>
      <c r="AI1" s="7"/>
      <c r="AJ1" s="7"/>
      <c r="AK1" s="7"/>
      <c r="AL1" s="7"/>
      <c r="AM1" s="7"/>
      <c r="AN1" s="7"/>
      <c r="AO1" s="7"/>
      <c r="AP1" s="6"/>
      <c r="AQ1" s="6"/>
      <c r="AR1" s="6"/>
      <c r="AS1" s="6"/>
      <c r="AT1" s="7"/>
    </row>
    <row r="2" spans="1:46" s="3" customFormat="1" ht="16.5" customHeight="1" x14ac:dyDescent="0.25">
      <c r="A2" s="1"/>
      <c r="B2" s="2"/>
      <c r="C2" s="8"/>
      <c r="D2" s="26"/>
      <c r="E2" s="75"/>
      <c r="F2" s="73"/>
      <c r="G2" s="74"/>
      <c r="H2" s="74" t="s">
        <v>1</v>
      </c>
      <c r="I2" s="74"/>
      <c r="J2" s="74"/>
      <c r="K2" s="74"/>
      <c r="L2" s="74"/>
      <c r="M2" s="75"/>
      <c r="N2" s="75"/>
      <c r="O2" s="75"/>
      <c r="P2" s="73"/>
      <c r="Q2" s="74" t="s">
        <v>2</v>
      </c>
      <c r="R2" s="73"/>
      <c r="S2" s="73"/>
      <c r="T2" s="4"/>
      <c r="Y2" s="235" t="s">
        <v>156</v>
      </c>
      <c r="Z2" s="235"/>
      <c r="AA2" s="235"/>
      <c r="AC2" s="60"/>
      <c r="AD2" s="53"/>
      <c r="AE2" s="54"/>
      <c r="AF2" s="5"/>
      <c r="AH2" s="3" t="s">
        <v>164</v>
      </c>
      <c r="AP2" s="8"/>
      <c r="AQ2" s="8"/>
      <c r="AR2" s="8"/>
      <c r="AS2" s="8"/>
    </row>
    <row r="3" spans="1:46" s="3" customFormat="1" ht="16.5" customHeight="1" thickBot="1" x14ac:dyDescent="0.3">
      <c r="A3" s="1"/>
      <c r="B3" s="2"/>
      <c r="C3" s="8"/>
      <c r="D3" s="26"/>
      <c r="E3" s="75"/>
      <c r="F3" s="73"/>
      <c r="G3" s="74"/>
      <c r="H3" s="74"/>
      <c r="I3" s="74"/>
      <c r="J3" s="74"/>
      <c r="K3" s="74"/>
      <c r="L3" s="74"/>
      <c r="M3" s="75"/>
      <c r="N3" s="75"/>
      <c r="O3" s="75"/>
      <c r="P3" s="73"/>
      <c r="Q3" s="73"/>
      <c r="R3" s="73"/>
      <c r="S3" s="73"/>
      <c r="T3" s="9"/>
      <c r="U3" s="5"/>
      <c r="V3" s="5"/>
      <c r="W3" s="5"/>
      <c r="X3" s="5"/>
      <c r="Y3" s="247" t="s">
        <v>155</v>
      </c>
      <c r="Z3" s="247"/>
      <c r="AA3" s="247"/>
      <c r="AC3" s="60"/>
      <c r="AD3" s="58">
        <v>2024</v>
      </c>
      <c r="AE3" s="54"/>
      <c r="AF3" s="5"/>
      <c r="AP3" s="8"/>
      <c r="AQ3" s="8"/>
      <c r="AR3" s="8"/>
      <c r="AS3" s="8"/>
    </row>
    <row r="4" spans="1:46" ht="16.5" customHeight="1" x14ac:dyDescent="0.25">
      <c r="A4" s="165"/>
      <c r="B4" s="166"/>
      <c r="C4" s="248" t="s">
        <v>128</v>
      </c>
      <c r="D4" s="249"/>
      <c r="E4" s="167"/>
      <c r="F4" s="168"/>
      <c r="G4" s="169" t="s">
        <v>4</v>
      </c>
      <c r="H4" s="250" t="s">
        <v>5</v>
      </c>
      <c r="I4" s="251"/>
      <c r="J4" s="252"/>
      <c r="K4" s="250" t="s">
        <v>6</v>
      </c>
      <c r="L4" s="252"/>
      <c r="M4" s="169" t="s">
        <v>7</v>
      </c>
      <c r="N4" s="250" t="s">
        <v>8</v>
      </c>
      <c r="O4" s="252"/>
      <c r="P4" s="169"/>
      <c r="Q4" s="250" t="s">
        <v>9</v>
      </c>
      <c r="R4" s="251"/>
      <c r="S4" s="252"/>
      <c r="T4" s="170" t="s">
        <v>137</v>
      </c>
      <c r="U4" s="171" t="s">
        <v>137</v>
      </c>
      <c r="V4" s="40"/>
      <c r="W4" s="40"/>
      <c r="X4" s="40"/>
      <c r="Y4" s="43"/>
      <c r="Z4" s="44"/>
      <c r="AA4" s="65"/>
      <c r="AC4" s="253" t="s">
        <v>163</v>
      </c>
      <c r="AD4" s="254" t="s">
        <v>135</v>
      </c>
      <c r="AE4" s="253" t="s">
        <v>128</v>
      </c>
      <c r="AF4" s="254"/>
    </row>
    <row r="5" spans="1:46" ht="16.5" customHeight="1" x14ac:dyDescent="0.25">
      <c r="A5" s="172" t="s">
        <v>3</v>
      </c>
      <c r="B5" s="17" t="s">
        <v>17</v>
      </c>
      <c r="C5" s="126"/>
      <c r="D5" s="34"/>
      <c r="E5" s="176" t="s">
        <v>131</v>
      </c>
      <c r="F5" s="177" t="s">
        <v>131</v>
      </c>
      <c r="G5" s="81" t="s">
        <v>10</v>
      </c>
      <c r="H5" s="82" t="s">
        <v>136</v>
      </c>
      <c r="I5" s="83"/>
      <c r="J5" s="78" t="s">
        <v>11</v>
      </c>
      <c r="K5" s="243" t="s">
        <v>12</v>
      </c>
      <c r="L5" s="244"/>
      <c r="M5" s="81" t="s">
        <v>13</v>
      </c>
      <c r="N5" s="243" t="s">
        <v>3</v>
      </c>
      <c r="O5" s="244"/>
      <c r="P5" s="81" t="s">
        <v>14</v>
      </c>
      <c r="Q5" s="243" t="s">
        <v>15</v>
      </c>
      <c r="R5" s="246"/>
      <c r="S5" s="244"/>
      <c r="T5" s="18" t="s">
        <v>90</v>
      </c>
      <c r="U5" s="173" t="s">
        <v>90</v>
      </c>
      <c r="V5" s="40"/>
      <c r="W5" s="40"/>
      <c r="X5" s="40"/>
      <c r="Y5" s="45" t="s">
        <v>131</v>
      </c>
      <c r="Z5" s="46" t="s">
        <v>131</v>
      </c>
      <c r="AA5" s="66"/>
      <c r="AC5" s="64"/>
      <c r="AD5" s="61" t="s">
        <v>162</v>
      </c>
      <c r="AE5" s="61"/>
      <c r="AF5" s="61" t="s">
        <v>165</v>
      </c>
      <c r="AG5" s="61" t="s">
        <v>166</v>
      </c>
    </row>
    <row r="6" spans="1:46" ht="16.5" customHeight="1" thickBot="1" x14ac:dyDescent="0.3">
      <c r="A6" s="174" t="s">
        <v>16</v>
      </c>
      <c r="B6" s="154" t="s">
        <v>3</v>
      </c>
      <c r="C6" s="155" t="s">
        <v>25</v>
      </c>
      <c r="D6" s="155" t="s">
        <v>134</v>
      </c>
      <c r="E6" s="178" t="s">
        <v>133</v>
      </c>
      <c r="F6" s="179" t="s">
        <v>132</v>
      </c>
      <c r="G6" s="156" t="s">
        <v>17</v>
      </c>
      <c r="H6" s="156" t="s">
        <v>21</v>
      </c>
      <c r="I6" s="156" t="s">
        <v>18</v>
      </c>
      <c r="J6" s="156" t="s">
        <v>19</v>
      </c>
      <c r="K6" s="157" t="s">
        <v>21</v>
      </c>
      <c r="L6" s="157" t="s">
        <v>20</v>
      </c>
      <c r="M6" s="156" t="s">
        <v>21</v>
      </c>
      <c r="N6" s="157" t="s">
        <v>153</v>
      </c>
      <c r="O6" s="157" t="s">
        <v>22</v>
      </c>
      <c r="P6" s="156" t="s">
        <v>13</v>
      </c>
      <c r="Q6" s="157" t="s">
        <v>152</v>
      </c>
      <c r="R6" s="157" t="s">
        <v>13</v>
      </c>
      <c r="S6" s="157" t="s">
        <v>18</v>
      </c>
      <c r="T6" s="158" t="s">
        <v>91</v>
      </c>
      <c r="U6" s="175" t="s">
        <v>141</v>
      </c>
      <c r="V6" s="40"/>
      <c r="W6" s="40"/>
      <c r="X6" s="40"/>
      <c r="Y6" s="47" t="s">
        <v>133</v>
      </c>
      <c r="Z6" s="48" t="s">
        <v>132</v>
      </c>
      <c r="AA6" s="67" t="s">
        <v>157</v>
      </c>
      <c r="AC6" s="62" t="s">
        <v>3</v>
      </c>
      <c r="AD6" s="63" t="s">
        <v>161</v>
      </c>
      <c r="AE6" s="62" t="s">
        <v>25</v>
      </c>
      <c r="AF6" s="63" t="s">
        <v>161</v>
      </c>
      <c r="AG6" s="63" t="s">
        <v>161</v>
      </c>
    </row>
    <row r="7" spans="1:46" s="21" customFormat="1" ht="16.5" customHeight="1" x14ac:dyDescent="0.45">
      <c r="A7" s="159" t="s">
        <v>93</v>
      </c>
      <c r="B7" s="190" t="s">
        <v>26</v>
      </c>
      <c r="C7" s="129" t="s">
        <v>171</v>
      </c>
      <c r="D7" s="20" t="s">
        <v>172</v>
      </c>
      <c r="E7" s="161"/>
      <c r="F7" s="162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4"/>
      <c r="U7" s="164"/>
      <c r="V7" s="40"/>
      <c r="X7" s="40"/>
      <c r="Y7" s="49">
        <f>E7/1000</f>
        <v>0</v>
      </c>
      <c r="Z7" s="49">
        <f>F7/1000</f>
        <v>0</v>
      </c>
      <c r="AA7" s="50"/>
      <c r="AC7" s="54" t="str">
        <f>A7</f>
        <v>04</v>
      </c>
      <c r="AD7" s="55">
        <f>'[1]2024 L-4028'!$D$12</f>
        <v>81717204</v>
      </c>
      <c r="AE7" s="54" t="str">
        <f>C7</f>
        <v>ALL</v>
      </c>
      <c r="AF7" s="68">
        <f>'[1]2024 L-4028'!$D$124</f>
        <v>81717204</v>
      </c>
      <c r="AG7" s="68">
        <f>'[1]2024 L-4028'!$D$125</f>
        <v>12414577</v>
      </c>
    </row>
    <row r="8" spans="1:46" s="21" customFormat="1" ht="16.5" customHeight="1" thickBot="1" x14ac:dyDescent="0.5">
      <c r="A8" s="135"/>
      <c r="B8" s="191" t="s">
        <v>89</v>
      </c>
      <c r="C8" s="148"/>
      <c r="D8" s="149" t="s">
        <v>146</v>
      </c>
      <c r="E8" s="180">
        <v>10.8485</v>
      </c>
      <c r="F8" s="181">
        <v>10.8485</v>
      </c>
      <c r="G8" s="97">
        <v>6</v>
      </c>
      <c r="H8" s="97"/>
      <c r="I8" s="97"/>
      <c r="J8" s="97"/>
      <c r="K8" s="97"/>
      <c r="L8" s="97"/>
      <c r="M8" s="97"/>
      <c r="N8" s="97"/>
      <c r="O8" s="97"/>
      <c r="P8" s="97"/>
      <c r="Q8" s="97">
        <v>4.8484999999999996</v>
      </c>
      <c r="R8" s="97"/>
      <c r="S8" s="97"/>
      <c r="T8" s="18"/>
      <c r="U8" s="18"/>
      <c r="V8" s="40"/>
      <c r="X8" s="40"/>
      <c r="Y8" s="49"/>
      <c r="Z8" s="49"/>
      <c r="AA8" s="50"/>
      <c r="AD8" s="55"/>
      <c r="AE8" s="54"/>
      <c r="AF8" s="69"/>
      <c r="AG8" s="69"/>
    </row>
    <row r="9" spans="1:46" s="21" customFormat="1" ht="16.5" customHeight="1" x14ac:dyDescent="0.45">
      <c r="A9" s="129" t="s">
        <v>94</v>
      </c>
      <c r="B9" s="190" t="s">
        <v>30</v>
      </c>
      <c r="C9" s="129" t="s">
        <v>171</v>
      </c>
      <c r="D9" s="20" t="s">
        <v>172</v>
      </c>
      <c r="E9" s="182"/>
      <c r="F9" s="18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11"/>
      <c r="U9" s="11"/>
      <c r="V9" s="40"/>
      <c r="W9" s="40"/>
      <c r="X9" s="40"/>
      <c r="Y9" s="49" t="e">
        <f>(E9+#REF!)/1000</f>
        <v>#REF!</v>
      </c>
      <c r="Z9" s="49" t="e">
        <f>(F9+#REF!)/1000</f>
        <v>#REF!</v>
      </c>
      <c r="AA9" s="5" t="s">
        <v>158</v>
      </c>
      <c r="AD9" s="55"/>
      <c r="AE9" s="54" t="str">
        <f>C9</f>
        <v>ALL</v>
      </c>
      <c r="AF9" s="68">
        <f>'[1]2024 L-4028'!$D$73</f>
        <v>887824</v>
      </c>
      <c r="AG9" s="68">
        <f>'[1]2024 L-4028'!$D$74</f>
        <v>392352</v>
      </c>
    </row>
    <row r="10" spans="1:46" s="21" customFormat="1" ht="16.5" customHeight="1" thickBot="1" x14ac:dyDescent="0.5">
      <c r="A10" s="135"/>
      <c r="B10" s="191" t="s">
        <v>89</v>
      </c>
      <c r="C10" s="148"/>
      <c r="D10" s="149" t="s">
        <v>146</v>
      </c>
      <c r="E10" s="180">
        <v>10.8485</v>
      </c>
      <c r="F10" s="181">
        <v>10.8485</v>
      </c>
      <c r="G10" s="97">
        <v>6</v>
      </c>
      <c r="H10" s="97"/>
      <c r="I10" s="97"/>
      <c r="J10" s="97"/>
      <c r="K10" s="97"/>
      <c r="L10" s="97"/>
      <c r="M10" s="97"/>
      <c r="N10" s="97"/>
      <c r="O10" s="97"/>
      <c r="P10" s="97"/>
      <c r="Q10" s="97">
        <v>4.8484999999999996</v>
      </c>
      <c r="R10" s="97"/>
      <c r="S10" s="97"/>
      <c r="T10" s="18"/>
      <c r="U10" s="18"/>
      <c r="V10" s="40"/>
      <c r="W10" s="40"/>
      <c r="X10" s="40"/>
      <c r="Y10" s="49"/>
      <c r="Z10" s="49"/>
      <c r="AA10" s="50"/>
      <c r="AD10" s="55"/>
      <c r="AE10" s="54"/>
      <c r="AF10" s="69"/>
      <c r="AG10" s="69"/>
    </row>
    <row r="11" spans="1:46" s="21" customFormat="1" ht="16.5" customHeight="1" x14ac:dyDescent="0.45">
      <c r="A11" s="129" t="s">
        <v>122</v>
      </c>
      <c r="B11" s="190" t="s">
        <v>30</v>
      </c>
      <c r="C11" s="38"/>
      <c r="D11" s="139"/>
      <c r="E11" s="142" t="s">
        <v>173</v>
      </c>
      <c r="F11" s="143"/>
      <c r="G11" s="107" t="s">
        <v>29</v>
      </c>
      <c r="H11" s="107" t="s">
        <v>29</v>
      </c>
      <c r="I11" s="107" t="s">
        <v>29</v>
      </c>
      <c r="J11" s="107"/>
      <c r="K11" s="107" t="s">
        <v>29</v>
      </c>
      <c r="L11" s="107" t="s">
        <v>29</v>
      </c>
      <c r="M11" s="108" t="s">
        <v>29</v>
      </c>
      <c r="N11" s="109" t="s">
        <v>153</v>
      </c>
      <c r="O11" s="109" t="s">
        <v>20</v>
      </c>
      <c r="P11" s="110"/>
      <c r="Q11" s="107" t="s">
        <v>29</v>
      </c>
      <c r="R11" s="107"/>
      <c r="S11" s="108" t="s">
        <v>29</v>
      </c>
      <c r="T11" s="36" t="s">
        <v>138</v>
      </c>
      <c r="U11" s="11"/>
      <c r="V11" s="40"/>
      <c r="W11" s="40"/>
      <c r="X11" s="40"/>
      <c r="Y11" s="49"/>
      <c r="Z11" s="49"/>
      <c r="AA11" s="50"/>
      <c r="AC11" s="54" t="str">
        <f>A11</f>
        <v>05V</v>
      </c>
      <c r="AD11" s="55">
        <f>'[1]2024 L-4028'!$D$43</f>
        <v>86018194</v>
      </c>
      <c r="AE11" s="54"/>
      <c r="AF11" s="68" t="s">
        <v>29</v>
      </c>
      <c r="AG11" s="68"/>
    </row>
    <row r="12" spans="1:46" s="21" customFormat="1" ht="16.5" customHeight="1" thickBot="1" x14ac:dyDescent="0.5">
      <c r="A12" s="133"/>
      <c r="B12" s="191" t="s">
        <v>154</v>
      </c>
      <c r="C12" s="39"/>
      <c r="D12" s="140" t="s">
        <v>148</v>
      </c>
      <c r="E12" s="144"/>
      <c r="F12" s="184">
        <v>6.57</v>
      </c>
      <c r="G12" s="112"/>
      <c r="H12" s="112"/>
      <c r="I12" s="112"/>
      <c r="J12" s="112"/>
      <c r="K12" s="112"/>
      <c r="L12" s="112"/>
      <c r="M12" s="113"/>
      <c r="N12" s="114">
        <v>4.57</v>
      </c>
      <c r="O12" s="114">
        <v>2</v>
      </c>
      <c r="P12" s="115"/>
      <c r="Q12" s="112"/>
      <c r="R12" s="112"/>
      <c r="S12" s="113"/>
      <c r="T12" s="124">
        <v>1.5</v>
      </c>
      <c r="U12" s="19"/>
      <c r="V12" s="40"/>
      <c r="W12" s="40"/>
      <c r="X12" s="40"/>
      <c r="Y12" s="49"/>
      <c r="Z12" s="49"/>
      <c r="AA12" s="50"/>
      <c r="AD12" s="55"/>
      <c r="AE12" s="54"/>
      <c r="AF12" s="68"/>
      <c r="AG12" s="68"/>
    </row>
    <row r="13" spans="1:46" s="21" customFormat="1" ht="16.5" customHeight="1" x14ac:dyDescent="0.45">
      <c r="A13" s="129" t="s">
        <v>95</v>
      </c>
      <c r="B13" s="190" t="s">
        <v>36</v>
      </c>
      <c r="C13" s="129" t="s">
        <v>171</v>
      </c>
      <c r="D13" s="20" t="s">
        <v>172</v>
      </c>
      <c r="E13" s="116"/>
      <c r="F13" s="117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8"/>
      <c r="U13" s="18"/>
      <c r="V13" s="40"/>
      <c r="W13" s="40"/>
      <c r="X13" s="40"/>
      <c r="Y13" s="49">
        <f>E13/1000</f>
        <v>0</v>
      </c>
      <c r="Z13" s="49">
        <f>F13/1000</f>
        <v>0</v>
      </c>
      <c r="AA13" s="50"/>
      <c r="AC13" s="54" t="str">
        <f>A13</f>
        <v>06</v>
      </c>
      <c r="AD13" s="55">
        <f>'[1]2024 L-4028'!$D$14</f>
        <v>123393441</v>
      </c>
      <c r="AE13" s="54" t="str">
        <f>C13</f>
        <v>ALL</v>
      </c>
      <c r="AF13" s="68">
        <f>'[1]2024 L-4028'!$D$166</f>
        <v>47043892</v>
      </c>
      <c r="AG13" s="68">
        <f>'[1]2024 L-4028'!$D$167</f>
        <v>3653289</v>
      </c>
    </row>
    <row r="14" spans="1:46" s="21" customFormat="1" ht="16.5" customHeight="1" thickBot="1" x14ac:dyDescent="0.5">
      <c r="A14" s="135"/>
      <c r="B14" s="191" t="s">
        <v>89</v>
      </c>
      <c r="C14" s="148"/>
      <c r="D14" s="149" t="s">
        <v>146</v>
      </c>
      <c r="E14" s="180">
        <v>10.8485</v>
      </c>
      <c r="F14" s="181">
        <v>10.8485</v>
      </c>
      <c r="G14" s="97">
        <v>6</v>
      </c>
      <c r="H14" s="97"/>
      <c r="I14" s="97"/>
      <c r="J14" s="97"/>
      <c r="K14" s="97"/>
      <c r="L14" s="97"/>
      <c r="M14" s="97"/>
      <c r="N14" s="97"/>
      <c r="O14" s="97"/>
      <c r="P14" s="97"/>
      <c r="Q14" s="97">
        <v>4.8484999999999996</v>
      </c>
      <c r="R14" s="97"/>
      <c r="S14" s="97"/>
      <c r="T14" s="18"/>
      <c r="U14" s="18"/>
      <c r="V14" s="40"/>
      <c r="W14" s="40"/>
      <c r="X14" s="40"/>
      <c r="Y14" s="49"/>
      <c r="Z14" s="49"/>
      <c r="AA14" s="50"/>
      <c r="AD14" s="55"/>
      <c r="AE14" s="54"/>
      <c r="AF14" s="69"/>
      <c r="AG14" s="69"/>
    </row>
    <row r="15" spans="1:46" s="21" customFormat="1" ht="16.5" customHeight="1" x14ac:dyDescent="0.45">
      <c r="A15" s="129" t="s">
        <v>126</v>
      </c>
      <c r="B15" s="190" t="s">
        <v>37</v>
      </c>
      <c r="C15" s="38"/>
      <c r="D15" s="139"/>
      <c r="E15" s="142" t="s">
        <v>173</v>
      </c>
      <c r="F15" s="143"/>
      <c r="G15" s="110"/>
      <c r="H15" s="107"/>
      <c r="I15" s="107"/>
      <c r="J15" s="107"/>
      <c r="K15" s="107"/>
      <c r="L15" s="107"/>
      <c r="M15" s="108"/>
      <c r="N15" s="109" t="s">
        <v>153</v>
      </c>
      <c r="O15" s="109" t="s">
        <v>20</v>
      </c>
      <c r="P15" s="110"/>
      <c r="Q15" s="107"/>
      <c r="R15" s="107"/>
      <c r="S15" s="108"/>
      <c r="T15" s="36" t="s">
        <v>138</v>
      </c>
      <c r="U15" s="11"/>
      <c r="V15" s="40"/>
      <c r="W15" s="40"/>
      <c r="X15" s="40"/>
      <c r="Y15" s="49"/>
      <c r="Z15" s="49"/>
      <c r="AA15" s="50"/>
      <c r="AC15" s="54" t="str">
        <f>A15</f>
        <v>06V</v>
      </c>
      <c r="AD15" s="55">
        <f>'[1]2024 L-4028'!$D$44</f>
        <v>491543</v>
      </c>
      <c r="AE15" s="54"/>
      <c r="AF15" s="68"/>
      <c r="AG15" s="68"/>
    </row>
    <row r="16" spans="1:46" s="21" customFormat="1" ht="16.5" customHeight="1" thickBot="1" x14ac:dyDescent="0.5">
      <c r="A16" s="133"/>
      <c r="B16" s="191" t="s">
        <v>154</v>
      </c>
      <c r="C16" s="39"/>
      <c r="D16" s="140" t="s">
        <v>148</v>
      </c>
      <c r="E16" s="185"/>
      <c r="F16" s="184">
        <v>10.5</v>
      </c>
      <c r="G16" s="115"/>
      <c r="H16" s="112"/>
      <c r="I16" s="112"/>
      <c r="J16" s="112"/>
      <c r="K16" s="112"/>
      <c r="L16" s="112"/>
      <c r="M16" s="113"/>
      <c r="N16" s="114">
        <v>10.5</v>
      </c>
      <c r="O16" s="114">
        <v>0</v>
      </c>
      <c r="P16" s="115"/>
      <c r="Q16" s="112"/>
      <c r="R16" s="112"/>
      <c r="S16" s="113"/>
      <c r="T16" s="124">
        <v>2</v>
      </c>
      <c r="U16" s="19"/>
      <c r="V16" s="40"/>
      <c r="W16" s="40"/>
      <c r="X16" s="40"/>
      <c r="Y16" s="49"/>
      <c r="Z16" s="49"/>
      <c r="AA16" s="50"/>
      <c r="AD16" s="55"/>
      <c r="AE16" s="54"/>
      <c r="AF16" s="68"/>
      <c r="AG16" s="68"/>
    </row>
    <row r="17" spans="1:33" s="21" customFormat="1" ht="16.5" customHeight="1" x14ac:dyDescent="0.45">
      <c r="A17" s="129" t="s">
        <v>96</v>
      </c>
      <c r="B17" s="190" t="s">
        <v>39</v>
      </c>
      <c r="C17" s="129" t="s">
        <v>171</v>
      </c>
      <c r="D17" s="20" t="s">
        <v>172</v>
      </c>
      <c r="E17" s="182"/>
      <c r="F17" s="18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11"/>
      <c r="U17" s="11"/>
      <c r="V17" s="40"/>
      <c r="W17" s="40"/>
      <c r="X17" s="40"/>
      <c r="Y17" s="49" t="e">
        <f>(E17+#REF!)/1000</f>
        <v>#REF!</v>
      </c>
      <c r="Z17" s="49" t="e">
        <f>(F17+#REF!)/1000</f>
        <v>#REF!</v>
      </c>
      <c r="AA17" s="5" t="s">
        <v>158</v>
      </c>
      <c r="AC17" s="54" t="str">
        <f>A17</f>
        <v>07</v>
      </c>
      <c r="AD17" s="55">
        <f>'[1]2024 L-4028'!$D$15</f>
        <v>70785059</v>
      </c>
      <c r="AE17" s="54" t="str">
        <f>C17</f>
        <v>ALL</v>
      </c>
      <c r="AF17" s="68">
        <f>'[1]2024 L-4028'!$D$126</f>
        <v>70785059</v>
      </c>
      <c r="AG17" s="68">
        <f>'[1]2024 L-4028'!$D$127</f>
        <v>13372657</v>
      </c>
    </row>
    <row r="18" spans="1:33" s="21" customFormat="1" ht="16.5" customHeight="1" thickBot="1" x14ac:dyDescent="0.5">
      <c r="A18" s="135"/>
      <c r="B18" s="191" t="s">
        <v>89</v>
      </c>
      <c r="C18" s="148"/>
      <c r="D18" s="149" t="s">
        <v>129</v>
      </c>
      <c r="E18" s="180">
        <v>10.8485</v>
      </c>
      <c r="F18" s="181">
        <v>10.8485</v>
      </c>
      <c r="G18" s="97">
        <v>6</v>
      </c>
      <c r="H18" s="97"/>
      <c r="I18" s="97"/>
      <c r="J18" s="97"/>
      <c r="K18" s="97"/>
      <c r="L18" s="97"/>
      <c r="M18" s="97"/>
      <c r="N18" s="97"/>
      <c r="O18" s="97"/>
      <c r="P18" s="97"/>
      <c r="Q18" s="97">
        <v>4.8484999999999996</v>
      </c>
      <c r="R18" s="97"/>
      <c r="S18" s="97"/>
      <c r="T18" s="18"/>
      <c r="U18" s="18"/>
      <c r="V18" s="40"/>
      <c r="W18" s="40"/>
      <c r="X18" s="40"/>
      <c r="Y18" s="49"/>
      <c r="Z18" s="49"/>
      <c r="AA18" s="50"/>
      <c r="AD18" s="55"/>
      <c r="AE18" s="54"/>
      <c r="AF18" s="69"/>
      <c r="AG18" s="69"/>
    </row>
    <row r="19" spans="1:33" s="21" customFormat="1" ht="16.5" customHeight="1" x14ac:dyDescent="0.45">
      <c r="A19" s="129" t="s">
        <v>125</v>
      </c>
      <c r="B19" s="190" t="s">
        <v>88</v>
      </c>
      <c r="C19" s="38"/>
      <c r="D19" s="139"/>
      <c r="E19" s="142" t="s">
        <v>173</v>
      </c>
      <c r="F19" s="143"/>
      <c r="G19" s="110" t="s">
        <v>29</v>
      </c>
      <c r="H19" s="107" t="s">
        <v>29</v>
      </c>
      <c r="I19" s="107" t="s">
        <v>29</v>
      </c>
      <c r="J19" s="107"/>
      <c r="K19" s="107" t="s">
        <v>29</v>
      </c>
      <c r="L19" s="107" t="s">
        <v>29</v>
      </c>
      <c r="M19" s="108" t="s">
        <v>29</v>
      </c>
      <c r="N19" s="109" t="s">
        <v>153</v>
      </c>
      <c r="O19" s="109" t="s">
        <v>20</v>
      </c>
      <c r="P19" s="110"/>
      <c r="Q19" s="107" t="s">
        <v>29</v>
      </c>
      <c r="R19" s="107"/>
      <c r="S19" s="108" t="s">
        <v>29</v>
      </c>
      <c r="T19" s="12"/>
      <c r="U19" s="11"/>
      <c r="V19" s="40"/>
      <c r="W19" s="40"/>
      <c r="X19" s="40"/>
      <c r="Y19" s="49"/>
      <c r="Z19" s="49"/>
      <c r="AA19" s="50"/>
      <c r="AC19" s="54" t="str">
        <f>A19</f>
        <v>07V</v>
      </c>
      <c r="AD19" s="55">
        <f>'[1]2024 L-4028'!$D$45</f>
        <v>6851582</v>
      </c>
      <c r="AE19" s="54"/>
      <c r="AF19" s="68" t="s">
        <v>29</v>
      </c>
      <c r="AG19" s="68"/>
    </row>
    <row r="20" spans="1:33" s="21" customFormat="1" ht="16.5" customHeight="1" thickBot="1" x14ac:dyDescent="0.5">
      <c r="A20" s="133"/>
      <c r="B20" s="191" t="s">
        <v>154</v>
      </c>
      <c r="C20" s="39"/>
      <c r="D20" s="140" t="s">
        <v>148</v>
      </c>
      <c r="E20" s="185"/>
      <c r="F20" s="184">
        <v>4.5088999999999997</v>
      </c>
      <c r="G20" s="115"/>
      <c r="H20" s="112"/>
      <c r="I20" s="112"/>
      <c r="J20" s="112"/>
      <c r="K20" s="112"/>
      <c r="L20" s="112"/>
      <c r="M20" s="113"/>
      <c r="N20" s="114">
        <v>4.5088999999999997</v>
      </c>
      <c r="O20" s="114">
        <v>0</v>
      </c>
      <c r="P20" s="115"/>
      <c r="Q20" s="112"/>
      <c r="R20" s="112"/>
      <c r="S20" s="113"/>
      <c r="T20" s="37"/>
      <c r="U20" s="19"/>
      <c r="V20" s="40"/>
      <c r="W20" s="40"/>
      <c r="X20" s="40"/>
      <c r="Y20" s="49"/>
      <c r="Z20" s="49"/>
      <c r="AA20" s="50"/>
      <c r="AD20" s="55"/>
      <c r="AE20" s="54"/>
      <c r="AF20" s="68"/>
      <c r="AG20" s="68"/>
    </row>
    <row r="21" spans="1:33" s="21" customFormat="1" ht="16.5" customHeight="1" x14ac:dyDescent="0.45">
      <c r="A21" s="129" t="s">
        <v>97</v>
      </c>
      <c r="B21" s="190" t="s">
        <v>40</v>
      </c>
      <c r="C21" s="129" t="s">
        <v>171</v>
      </c>
      <c r="D21" s="20" t="s">
        <v>172</v>
      </c>
      <c r="E21" s="182"/>
      <c r="F21" s="18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11"/>
      <c r="U21" s="11"/>
      <c r="V21" s="40"/>
      <c r="W21" s="40"/>
      <c r="X21" s="40"/>
      <c r="Y21" s="49">
        <f>(E21+P$148)/1000</f>
        <v>0</v>
      </c>
      <c r="Z21" s="49">
        <f>(F21+P$148)/1000</f>
        <v>0</v>
      </c>
      <c r="AA21" s="50" t="s">
        <v>160</v>
      </c>
      <c r="AC21" s="54" t="str">
        <f>A21</f>
        <v>08</v>
      </c>
      <c r="AD21" s="55">
        <f>'[1]2024 L-4028'!$D$16</f>
        <v>69196725</v>
      </c>
      <c r="AE21" s="54" t="str">
        <f>C21</f>
        <v>ALL</v>
      </c>
      <c r="AF21" s="68">
        <f>'[1]2024 L-4028'!$D$128</f>
        <v>26250126</v>
      </c>
      <c r="AG21" s="68">
        <f>'[1]2024 L-4028'!$D$129</f>
        <v>3009490</v>
      </c>
    </row>
    <row r="22" spans="1:33" s="21" customFormat="1" ht="16.5" customHeight="1" thickBot="1" x14ac:dyDescent="0.5">
      <c r="A22" s="135"/>
      <c r="B22" s="191" t="s">
        <v>89</v>
      </c>
      <c r="C22" s="148"/>
      <c r="D22" s="149" t="s">
        <v>146</v>
      </c>
      <c r="E22" s="180">
        <v>10.8485</v>
      </c>
      <c r="F22" s="181">
        <v>10.8485</v>
      </c>
      <c r="G22" s="97">
        <v>6</v>
      </c>
      <c r="H22" s="97"/>
      <c r="I22" s="97"/>
      <c r="J22" s="97"/>
      <c r="K22" s="97"/>
      <c r="L22" s="97"/>
      <c r="M22" s="97"/>
      <c r="N22" s="97"/>
      <c r="O22" s="97"/>
      <c r="P22" s="97"/>
      <c r="Q22" s="97">
        <v>4.8484999999999996</v>
      </c>
      <c r="R22" s="97"/>
      <c r="S22" s="97"/>
      <c r="T22" s="18"/>
      <c r="U22" s="18"/>
      <c r="V22" s="40"/>
      <c r="W22" s="40"/>
      <c r="X22" s="40"/>
      <c r="Y22" s="49"/>
      <c r="Z22" s="49"/>
      <c r="AA22" s="50"/>
      <c r="AD22" s="55"/>
      <c r="AE22" s="54"/>
      <c r="AF22" s="69"/>
      <c r="AG22" s="69"/>
    </row>
    <row r="23" spans="1:33" s="21" customFormat="1" ht="16.5" customHeight="1" x14ac:dyDescent="0.45">
      <c r="A23" s="129" t="s">
        <v>151</v>
      </c>
      <c r="B23" s="190" t="s">
        <v>43</v>
      </c>
      <c r="C23" s="38"/>
      <c r="D23" s="139"/>
      <c r="E23" s="142" t="s">
        <v>173</v>
      </c>
      <c r="F23" s="143"/>
      <c r="G23" s="110" t="s">
        <v>29</v>
      </c>
      <c r="H23" s="107" t="s">
        <v>29</v>
      </c>
      <c r="I23" s="107" t="s">
        <v>29</v>
      </c>
      <c r="J23" s="107"/>
      <c r="K23" s="107" t="s">
        <v>29</v>
      </c>
      <c r="L23" s="107" t="s">
        <v>29</v>
      </c>
      <c r="M23" s="108" t="s">
        <v>29</v>
      </c>
      <c r="N23" s="109" t="s">
        <v>153</v>
      </c>
      <c r="O23" s="109" t="s">
        <v>20</v>
      </c>
      <c r="P23" s="110"/>
      <c r="Q23" s="107" t="s">
        <v>29</v>
      </c>
      <c r="R23" s="107"/>
      <c r="S23" s="108" t="s">
        <v>29</v>
      </c>
      <c r="T23" s="12"/>
      <c r="U23" s="11"/>
      <c r="V23" s="40"/>
      <c r="W23" s="40"/>
      <c r="X23" s="40"/>
      <c r="Y23" s="49"/>
      <c r="Z23" s="49"/>
      <c r="AA23" s="50"/>
      <c r="AC23" s="54" t="str">
        <f>A23</f>
        <v>08V</v>
      </c>
      <c r="AD23" s="55">
        <f>'[1]2024 L-4028'!$K$46</f>
        <v>640454</v>
      </c>
      <c r="AE23" s="54"/>
      <c r="AF23" s="68" t="s">
        <v>29</v>
      </c>
      <c r="AG23" s="68"/>
    </row>
    <row r="24" spans="1:33" s="21" customFormat="1" ht="16.5" customHeight="1" thickBot="1" x14ac:dyDescent="0.5">
      <c r="A24" s="133"/>
      <c r="B24" s="191" t="s">
        <v>154</v>
      </c>
      <c r="C24" s="39"/>
      <c r="D24" s="140" t="s">
        <v>148</v>
      </c>
      <c r="E24" s="185"/>
      <c r="F24" s="184">
        <v>15</v>
      </c>
      <c r="G24" s="115"/>
      <c r="H24" s="112"/>
      <c r="I24" s="112"/>
      <c r="J24" s="112"/>
      <c r="K24" s="112"/>
      <c r="L24" s="112"/>
      <c r="M24" s="113"/>
      <c r="N24" s="114">
        <v>12.802899999999999</v>
      </c>
      <c r="O24" s="114">
        <v>2.1970999999999998</v>
      </c>
      <c r="P24" s="115"/>
      <c r="Q24" s="112"/>
      <c r="R24" s="112"/>
      <c r="S24" s="113"/>
      <c r="T24" s="37"/>
      <c r="U24" s="19"/>
      <c r="V24" s="40"/>
      <c r="W24" s="40"/>
      <c r="X24" s="40"/>
      <c r="Y24" s="49"/>
      <c r="Z24" s="49"/>
      <c r="AA24" s="50"/>
      <c r="AD24" s="55"/>
      <c r="AE24" s="54"/>
      <c r="AF24" s="68"/>
      <c r="AG24" s="68"/>
    </row>
    <row r="25" spans="1:33" s="21" customFormat="1" ht="16.5" customHeight="1" x14ac:dyDescent="0.45">
      <c r="A25" s="129" t="s">
        <v>98</v>
      </c>
      <c r="B25" s="190" t="s">
        <v>45</v>
      </c>
      <c r="C25" s="129" t="s">
        <v>171</v>
      </c>
      <c r="D25" s="20" t="s">
        <v>172</v>
      </c>
      <c r="E25" s="182"/>
      <c r="F25" s="18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11"/>
      <c r="U25" s="11"/>
      <c r="V25" s="40"/>
      <c r="W25" s="40"/>
      <c r="X25" s="40"/>
      <c r="Y25" s="49">
        <f>E25/1000</f>
        <v>0</v>
      </c>
      <c r="Z25" s="49">
        <f>F25/1000</f>
        <v>0</v>
      </c>
      <c r="AA25" s="50"/>
      <c r="AC25" s="54" t="str">
        <f>A25</f>
        <v>09</v>
      </c>
      <c r="AD25" s="55">
        <f>'[1]2024 L-4028'!$D$17</f>
        <v>276690219</v>
      </c>
      <c r="AE25" s="54" t="str">
        <f>C25</f>
        <v>ALL</v>
      </c>
      <c r="AF25" s="68">
        <f>'[1]2024 L-4028'!$D$152</f>
        <v>276690219</v>
      </c>
      <c r="AG25" s="68">
        <f>'[1]2024 L-4028'!$D$153</f>
        <v>102625179</v>
      </c>
    </row>
    <row r="26" spans="1:33" s="21" customFormat="1" ht="16.5" customHeight="1" thickBot="1" x14ac:dyDescent="0.5">
      <c r="A26" s="133"/>
      <c r="B26" s="191" t="s">
        <v>89</v>
      </c>
      <c r="C26" s="130"/>
      <c r="D26" s="136" t="s">
        <v>146</v>
      </c>
      <c r="E26" s="180">
        <v>10.8485</v>
      </c>
      <c r="F26" s="181">
        <v>10.8485</v>
      </c>
      <c r="G26" s="97">
        <v>6</v>
      </c>
      <c r="H26" s="97"/>
      <c r="I26" s="97"/>
      <c r="J26" s="97"/>
      <c r="K26" s="97"/>
      <c r="L26" s="97"/>
      <c r="M26" s="97"/>
      <c r="N26" s="97"/>
      <c r="O26" s="97"/>
      <c r="P26" s="97"/>
      <c r="Q26" s="97">
        <v>4.8484999999999996</v>
      </c>
      <c r="R26" s="97"/>
      <c r="S26" s="97"/>
      <c r="T26" s="18"/>
      <c r="U26" s="18"/>
      <c r="V26" s="40"/>
      <c r="W26" s="40"/>
      <c r="X26" s="40"/>
      <c r="Y26" s="49"/>
      <c r="Z26" s="49"/>
      <c r="AA26" s="50"/>
      <c r="AD26" s="55"/>
      <c r="AE26" s="54"/>
      <c r="AF26" s="69"/>
      <c r="AG26" s="69"/>
    </row>
    <row r="27" spans="1:33" s="21" customFormat="1" ht="16.5" customHeight="1" x14ac:dyDescent="0.45">
      <c r="A27" s="129" t="s">
        <v>99</v>
      </c>
      <c r="B27" s="190" t="s">
        <v>47</v>
      </c>
      <c r="C27" s="129" t="s">
        <v>50</v>
      </c>
      <c r="D27" s="20" t="s">
        <v>49</v>
      </c>
      <c r="E27" s="182"/>
      <c r="F27" s="18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11"/>
      <c r="U27" s="11"/>
      <c r="V27" s="40"/>
      <c r="W27" s="40"/>
      <c r="X27" s="40"/>
      <c r="Y27" s="49">
        <f>E27/1000</f>
        <v>0</v>
      </c>
      <c r="Z27" s="49">
        <f>F27/1000</f>
        <v>0</v>
      </c>
      <c r="AA27" s="50"/>
      <c r="AD27" s="55"/>
      <c r="AE27" s="54" t="str">
        <f>C27</f>
        <v>09010</v>
      </c>
      <c r="AF27" s="68">
        <f>'[1]2024 L-4028'!$D$57</f>
        <v>6756970</v>
      </c>
      <c r="AG27" s="68">
        <f>'[1]2024 L-4028'!$D$58</f>
        <v>748847</v>
      </c>
    </row>
    <row r="28" spans="1:33" s="21" customFormat="1" ht="16.5" customHeight="1" x14ac:dyDescent="0.45">
      <c r="A28" s="133"/>
      <c r="B28" s="192" t="s">
        <v>89</v>
      </c>
      <c r="C28" s="130"/>
      <c r="D28" s="136" t="s">
        <v>146</v>
      </c>
      <c r="E28" s="180">
        <v>15.771999999999998</v>
      </c>
      <c r="F28" s="181">
        <v>33.771999999999998</v>
      </c>
      <c r="G28" s="97">
        <v>6</v>
      </c>
      <c r="H28" s="97">
        <v>18</v>
      </c>
      <c r="I28" s="97">
        <v>2.2199999999999998</v>
      </c>
      <c r="J28" s="97">
        <v>0.6472</v>
      </c>
      <c r="K28" s="97"/>
      <c r="L28" s="97"/>
      <c r="M28" s="97">
        <v>2.0562999999999998</v>
      </c>
      <c r="N28" s="97"/>
      <c r="O28" s="97"/>
      <c r="P28" s="97"/>
      <c r="Q28" s="97">
        <v>4.8484999999999996</v>
      </c>
      <c r="R28" s="97"/>
      <c r="S28" s="97"/>
      <c r="T28" s="18"/>
      <c r="U28" s="18"/>
      <c r="V28" s="40"/>
      <c r="W28" s="40"/>
      <c r="X28" s="40"/>
      <c r="Y28" s="49"/>
      <c r="Z28" s="49"/>
      <c r="AA28" s="50"/>
      <c r="AD28" s="55"/>
      <c r="AE28" s="54"/>
      <c r="AF28" s="69"/>
      <c r="AG28" s="69"/>
    </row>
    <row r="29" spans="1:33" s="21" customFormat="1" ht="16.5" customHeight="1" x14ac:dyDescent="0.25">
      <c r="A29" s="16"/>
      <c r="B29" s="141"/>
      <c r="C29" s="129">
        <v>73012</v>
      </c>
      <c r="D29" s="20" t="s">
        <v>48</v>
      </c>
      <c r="E29" s="182"/>
      <c r="F29" s="18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11"/>
      <c r="U29" s="11"/>
      <c r="V29" s="40"/>
      <c r="W29" s="40"/>
      <c r="X29" s="40"/>
      <c r="Y29" s="49">
        <f>E29/1000</f>
        <v>0</v>
      </c>
      <c r="Z29" s="49">
        <f>F29/1000</f>
        <v>0</v>
      </c>
      <c r="AA29" s="50"/>
      <c r="AC29" s="54" t="str">
        <f>A27</f>
        <v>10</v>
      </c>
      <c r="AD29" s="55">
        <f>'[1]2024 L-4028'!$D$18</f>
        <v>220638321</v>
      </c>
      <c r="AE29" s="56">
        <f>C29</f>
        <v>73012</v>
      </c>
      <c r="AF29" s="68">
        <f>'[1]2024 L-4028'!$D$108</f>
        <v>136094714</v>
      </c>
      <c r="AG29" s="68">
        <f>'[1]2024 L-4028'!$D$109</f>
        <v>101922564</v>
      </c>
    </row>
    <row r="30" spans="1:33" s="21" customFormat="1" ht="16.5" customHeight="1" x14ac:dyDescent="0.25">
      <c r="A30" s="16"/>
      <c r="C30" s="130"/>
      <c r="D30" s="136" t="s">
        <v>146</v>
      </c>
      <c r="E30" s="180">
        <v>22.418600000000005</v>
      </c>
      <c r="F30" s="181">
        <v>40.418600000000005</v>
      </c>
      <c r="G30" s="97">
        <v>6</v>
      </c>
      <c r="H30" s="97">
        <v>18</v>
      </c>
      <c r="I30" s="97">
        <v>4.87</v>
      </c>
      <c r="J30" s="97">
        <v>0</v>
      </c>
      <c r="K30" s="97">
        <v>0.1452</v>
      </c>
      <c r="L30" s="97">
        <v>4.4985999999999997</v>
      </c>
      <c r="M30" s="97">
        <v>2.0562999999999998</v>
      </c>
      <c r="N30" s="97"/>
      <c r="O30" s="97"/>
      <c r="P30" s="97"/>
      <c r="Q30" s="97">
        <v>4.8484999999999996</v>
      </c>
      <c r="R30" s="97"/>
      <c r="S30" s="97"/>
      <c r="T30" s="18"/>
      <c r="U30" s="18"/>
      <c r="V30" s="40"/>
      <c r="W30" s="40"/>
      <c r="X30" s="40"/>
      <c r="Y30" s="49"/>
      <c r="Z30" s="49"/>
      <c r="AA30" s="50"/>
      <c r="AD30" s="55"/>
      <c r="AE30" s="56"/>
      <c r="AF30" s="69"/>
      <c r="AG30" s="69"/>
    </row>
    <row r="31" spans="1:33" s="21" customFormat="1" ht="16.5" customHeight="1" x14ac:dyDescent="0.25">
      <c r="A31" s="133"/>
      <c r="B31" s="26"/>
      <c r="C31" s="129">
        <v>73180</v>
      </c>
      <c r="D31" s="20" t="s">
        <v>45</v>
      </c>
      <c r="E31" s="182"/>
      <c r="F31" s="18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11"/>
      <c r="U31" s="11"/>
      <c r="V31" s="40"/>
      <c r="W31" s="40"/>
      <c r="X31" s="40"/>
      <c r="Y31" s="49">
        <f>E31/1000</f>
        <v>0</v>
      </c>
      <c r="Z31" s="49">
        <f>F31/1000</f>
        <v>0</v>
      </c>
      <c r="AA31" s="50"/>
      <c r="AD31" s="55"/>
      <c r="AE31" s="56">
        <f>C31</f>
        <v>73180</v>
      </c>
      <c r="AF31" s="68">
        <f>'[1]2024 L-4028'!$D$154</f>
        <v>41290154</v>
      </c>
      <c r="AG31" s="68">
        <f>'[1]2024 L-4028'!$D$155</f>
        <v>25559355</v>
      </c>
    </row>
    <row r="32" spans="1:33" s="21" customFormat="1" ht="16.5" customHeight="1" x14ac:dyDescent="0.25">
      <c r="A32" s="133"/>
      <c r="B32" s="26"/>
      <c r="C32" s="130"/>
      <c r="D32" s="136" t="s">
        <v>146</v>
      </c>
      <c r="E32" s="180">
        <v>17.5486</v>
      </c>
      <c r="F32" s="181">
        <v>17.5486</v>
      </c>
      <c r="G32" s="97">
        <v>6</v>
      </c>
      <c r="H32" s="97"/>
      <c r="I32" s="97"/>
      <c r="J32" s="97"/>
      <c r="K32" s="97">
        <v>0.1452</v>
      </c>
      <c r="L32" s="97">
        <v>4.4985999999999997</v>
      </c>
      <c r="M32" s="97">
        <v>2.0562999999999998</v>
      </c>
      <c r="N32" s="97"/>
      <c r="O32" s="97"/>
      <c r="P32" s="97"/>
      <c r="Q32" s="97">
        <v>4.8484999999999996</v>
      </c>
      <c r="R32" s="97"/>
      <c r="S32" s="97"/>
      <c r="T32" s="18"/>
      <c r="U32" s="18"/>
      <c r="V32" s="40"/>
      <c r="W32" s="40"/>
      <c r="X32" s="40"/>
      <c r="Y32" s="49"/>
      <c r="Z32" s="49"/>
      <c r="AA32" s="50"/>
      <c r="AD32" s="55"/>
      <c r="AE32" s="56"/>
      <c r="AF32" s="69"/>
      <c r="AG32" s="69"/>
    </row>
    <row r="33" spans="1:33" s="21" customFormat="1" ht="16.5" customHeight="1" x14ac:dyDescent="0.25">
      <c r="A33" s="133"/>
      <c r="B33" s="26"/>
      <c r="C33" s="129">
        <v>73190</v>
      </c>
      <c r="D33" s="20" t="s">
        <v>32</v>
      </c>
      <c r="E33" s="182"/>
      <c r="F33" s="18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11"/>
      <c r="U33" s="11"/>
      <c r="V33" s="40"/>
      <c r="W33" s="40"/>
      <c r="X33" s="40"/>
      <c r="Y33" s="49">
        <f>E33/1000</f>
        <v>0</v>
      </c>
      <c r="Z33" s="49">
        <f>F33/1000</f>
        <v>0</v>
      </c>
      <c r="AA33" s="50"/>
      <c r="AD33" s="55"/>
      <c r="AE33" s="56">
        <f>C33</f>
        <v>73190</v>
      </c>
      <c r="AF33" s="68">
        <f>'[1]2024 L-4028'!$D$168</f>
        <v>16256247</v>
      </c>
      <c r="AG33" s="68">
        <f>'[1]2024 L-4028'!$D$169</f>
        <v>2743467</v>
      </c>
    </row>
    <row r="34" spans="1:33" s="21" customFormat="1" ht="16.5" customHeight="1" x14ac:dyDescent="0.25">
      <c r="A34" s="133"/>
      <c r="B34" s="26"/>
      <c r="C34" s="130"/>
      <c r="D34" s="136" t="s">
        <v>146</v>
      </c>
      <c r="E34" s="180">
        <v>17.5486</v>
      </c>
      <c r="F34" s="181">
        <v>17.5486</v>
      </c>
      <c r="G34" s="97">
        <v>6</v>
      </c>
      <c r="H34" s="97"/>
      <c r="I34" s="97"/>
      <c r="J34" s="97"/>
      <c r="K34" s="97">
        <v>0.1452</v>
      </c>
      <c r="L34" s="97">
        <v>4.4985999999999997</v>
      </c>
      <c r="M34" s="97">
        <v>2.0562999999999998</v>
      </c>
      <c r="N34" s="97"/>
      <c r="O34" s="97"/>
      <c r="P34" s="97"/>
      <c r="Q34" s="97">
        <v>4.8484999999999996</v>
      </c>
      <c r="R34" s="97"/>
      <c r="S34" s="97"/>
      <c r="T34" s="18"/>
      <c r="U34" s="18"/>
      <c r="V34" s="40"/>
      <c r="W34" s="40"/>
      <c r="X34" s="40"/>
      <c r="Y34" s="49"/>
      <c r="Z34" s="49"/>
      <c r="AA34" s="50"/>
      <c r="AD34" s="55"/>
      <c r="AE34" s="56"/>
      <c r="AF34" s="69"/>
      <c r="AG34" s="69"/>
    </row>
    <row r="35" spans="1:33" s="21" customFormat="1" ht="16.5" customHeight="1" x14ac:dyDescent="0.25">
      <c r="A35" s="133"/>
      <c r="B35" s="26"/>
      <c r="C35" s="129" t="s">
        <v>38</v>
      </c>
      <c r="D35" s="20" t="s">
        <v>37</v>
      </c>
      <c r="E35" s="182"/>
      <c r="F35" s="18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11"/>
      <c r="U35" s="11"/>
      <c r="V35" s="40"/>
      <c r="W35" s="40"/>
      <c r="X35" s="40"/>
      <c r="Y35" s="49">
        <f>E35/1000</f>
        <v>0</v>
      </c>
      <c r="Z35" s="49">
        <f>F35/1000</f>
        <v>0</v>
      </c>
      <c r="AA35" s="50"/>
      <c r="AD35" s="55"/>
      <c r="AE35" s="54" t="str">
        <f>C35</f>
        <v>79110</v>
      </c>
      <c r="AF35" s="68">
        <f>'[1]2024 L-4028'!$D$250</f>
        <v>20240236</v>
      </c>
      <c r="AG35" s="68">
        <f>'[1]2024 L-4028'!$D$251</f>
        <v>4860882</v>
      </c>
    </row>
    <row r="36" spans="1:33" s="21" customFormat="1" ht="16.5" customHeight="1" x14ac:dyDescent="0.25">
      <c r="A36" s="133"/>
      <c r="B36" s="26"/>
      <c r="C36" s="130"/>
      <c r="D36" s="136" t="s">
        <v>146</v>
      </c>
      <c r="E36" s="180">
        <v>10.8485</v>
      </c>
      <c r="F36" s="181">
        <v>10.8485</v>
      </c>
      <c r="G36" s="97">
        <v>6</v>
      </c>
      <c r="H36" s="97"/>
      <c r="I36" s="97"/>
      <c r="J36" s="97"/>
      <c r="K36" s="97"/>
      <c r="L36" s="97"/>
      <c r="M36" s="97"/>
      <c r="N36" s="97"/>
      <c r="O36" s="97"/>
      <c r="P36" s="97"/>
      <c r="Q36" s="97">
        <v>4.8484999999999996</v>
      </c>
      <c r="R36" s="97"/>
      <c r="S36" s="97"/>
      <c r="T36" s="18"/>
      <c r="U36" s="18"/>
      <c r="V36" s="40"/>
      <c r="W36" s="40"/>
      <c r="X36" s="40"/>
      <c r="Y36" s="49"/>
      <c r="Z36" s="49"/>
      <c r="AA36" s="50"/>
      <c r="AD36" s="55"/>
      <c r="AE36" s="54"/>
      <c r="AF36" s="69"/>
      <c r="AG36" s="69"/>
    </row>
    <row r="37" spans="1:33" s="21" customFormat="1" ht="16.5" customHeight="1" x14ac:dyDescent="0.45">
      <c r="A37" s="129" t="s">
        <v>100</v>
      </c>
      <c r="B37" s="193" t="s">
        <v>51</v>
      </c>
      <c r="C37" s="129" t="s">
        <v>171</v>
      </c>
      <c r="D37" s="20" t="s">
        <v>172</v>
      </c>
      <c r="E37" s="182"/>
      <c r="F37" s="18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11"/>
      <c r="U37" s="11"/>
      <c r="V37" s="40"/>
      <c r="W37" s="40"/>
      <c r="X37" s="40"/>
      <c r="Y37" s="49" t="e">
        <f>(E37+#REF!)/1000</f>
        <v>#REF!</v>
      </c>
      <c r="Z37" s="49" t="e">
        <f>(F37+#REF!)/1000</f>
        <v>#REF!</v>
      </c>
      <c r="AA37" s="50" t="s">
        <v>159</v>
      </c>
      <c r="AC37" s="54" t="str">
        <f>A37</f>
        <v>11</v>
      </c>
      <c r="AD37" s="55">
        <f>'[1]2024 L-4028'!$D$19</f>
        <v>107615250</v>
      </c>
      <c r="AE37" s="54" t="str">
        <f>C37</f>
        <v>ALL</v>
      </c>
      <c r="AF37" s="68">
        <f>'[1]2024 L-4028'!$D$114</f>
        <v>107615250</v>
      </c>
      <c r="AG37" s="68">
        <f>'[1]2024 L-4028'!$D$115</f>
        <v>38780624</v>
      </c>
    </row>
    <row r="38" spans="1:33" s="21" customFormat="1" ht="16.5" customHeight="1" x14ac:dyDescent="0.45">
      <c r="A38" s="133"/>
      <c r="B38" s="192" t="s">
        <v>89</v>
      </c>
      <c r="C38" s="148"/>
      <c r="D38" s="149" t="s">
        <v>129</v>
      </c>
      <c r="E38" s="180">
        <v>10.8485</v>
      </c>
      <c r="F38" s="181">
        <v>10.8485</v>
      </c>
      <c r="G38" s="97">
        <v>6</v>
      </c>
      <c r="H38" s="97"/>
      <c r="I38" s="97"/>
      <c r="J38" s="97"/>
      <c r="K38" s="97"/>
      <c r="L38" s="97"/>
      <c r="M38" s="97"/>
      <c r="N38" s="97"/>
      <c r="O38" s="97"/>
      <c r="P38" s="97"/>
      <c r="Q38" s="97">
        <v>4.8484999999999996</v>
      </c>
      <c r="R38" s="97"/>
      <c r="S38" s="97"/>
      <c r="T38" s="18"/>
      <c r="U38" s="18"/>
      <c r="V38" s="40"/>
      <c r="W38" s="40"/>
      <c r="X38" s="40"/>
      <c r="Y38" s="49"/>
      <c r="Z38" s="49"/>
      <c r="AA38" s="50"/>
      <c r="AD38" s="55"/>
      <c r="AE38" s="54"/>
      <c r="AF38" s="69"/>
      <c r="AG38" s="69"/>
    </row>
    <row r="39" spans="1:33" s="21" customFormat="1" ht="16.5" customHeight="1" x14ac:dyDescent="0.45">
      <c r="A39" s="129" t="s">
        <v>101</v>
      </c>
      <c r="B39" s="193" t="s">
        <v>53</v>
      </c>
      <c r="C39" s="129" t="s">
        <v>171</v>
      </c>
      <c r="D39" s="20" t="s">
        <v>172</v>
      </c>
      <c r="E39" s="182"/>
      <c r="F39" s="18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11"/>
      <c r="U39" s="11"/>
      <c r="V39" s="40"/>
      <c r="W39" s="40"/>
      <c r="X39" s="40"/>
      <c r="Y39" s="49">
        <f>E39/1000</f>
        <v>0</v>
      </c>
      <c r="Z39" s="49">
        <f>F39/1000</f>
        <v>0</v>
      </c>
      <c r="AA39" s="50"/>
      <c r="AD39" s="55"/>
      <c r="AE39" s="54" t="str">
        <f>C39</f>
        <v>ALL</v>
      </c>
      <c r="AF39" s="68">
        <f>'[1]2024 L-4028'!$D$68</f>
        <v>11073958</v>
      </c>
      <c r="AG39" s="68">
        <f>'[1]2024 L-4028'!$D$69</f>
        <v>741953</v>
      </c>
    </row>
    <row r="40" spans="1:33" s="21" customFormat="1" ht="16.5" customHeight="1" x14ac:dyDescent="0.45">
      <c r="A40" s="133"/>
      <c r="B40" s="192" t="s">
        <v>89</v>
      </c>
      <c r="C40" s="130"/>
      <c r="D40" s="136" t="s">
        <v>146</v>
      </c>
      <c r="E40" s="180">
        <v>10.8485</v>
      </c>
      <c r="F40" s="181">
        <v>10.8485</v>
      </c>
      <c r="G40" s="97">
        <v>6</v>
      </c>
      <c r="H40" s="97"/>
      <c r="I40" s="97"/>
      <c r="J40" s="97"/>
      <c r="K40" s="97"/>
      <c r="L40" s="97"/>
      <c r="M40" s="97"/>
      <c r="N40" s="97"/>
      <c r="O40" s="97"/>
      <c r="P40" s="97"/>
      <c r="Q40" s="97">
        <v>4.8484999999999996</v>
      </c>
      <c r="R40" s="97"/>
      <c r="S40" s="97"/>
      <c r="T40" s="18"/>
      <c r="U40" s="18"/>
      <c r="V40" s="40"/>
      <c r="W40" s="40"/>
      <c r="X40" s="40"/>
      <c r="Y40" s="49"/>
      <c r="Z40" s="49"/>
      <c r="AA40" s="50"/>
      <c r="AD40" s="55"/>
      <c r="AE40" s="54"/>
      <c r="AF40" s="69"/>
      <c r="AG40" s="69"/>
    </row>
    <row r="41" spans="1:33" s="21" customFormat="1" ht="16.5" customHeight="1" x14ac:dyDescent="0.45">
      <c r="A41" s="129" t="s">
        <v>102</v>
      </c>
      <c r="B41" s="193" t="s">
        <v>27</v>
      </c>
      <c r="C41" s="129" t="s">
        <v>171</v>
      </c>
      <c r="D41" s="20" t="s">
        <v>172</v>
      </c>
      <c r="E41" s="182"/>
      <c r="F41" s="18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11"/>
      <c r="U41" s="11"/>
      <c r="V41" s="40"/>
      <c r="W41" s="40"/>
      <c r="X41" s="40"/>
      <c r="Y41" s="49">
        <f>E41/1000</f>
        <v>0</v>
      </c>
      <c r="Z41" s="49">
        <f>F41/1000</f>
        <v>0</v>
      </c>
      <c r="AA41" s="50" t="s">
        <v>160</v>
      </c>
      <c r="AC41" s="54" t="str">
        <f>A41</f>
        <v>13</v>
      </c>
      <c r="AD41" s="55">
        <f>'[1]2024 L-4028'!$D$21</f>
        <v>181828780</v>
      </c>
      <c r="AE41" s="54" t="str">
        <f>C41</f>
        <v>ALL</v>
      </c>
      <c r="AF41" s="68">
        <f>'[1]2024 L-4028'!$D$132</f>
        <v>180873560</v>
      </c>
      <c r="AG41" s="68">
        <f>'[1]2024 L-4028'!$D$133</f>
        <v>49180250</v>
      </c>
    </row>
    <row r="42" spans="1:33" s="21" customFormat="1" ht="16.5" customHeight="1" x14ac:dyDescent="0.45">
      <c r="A42" s="135"/>
      <c r="B42" s="191" t="s">
        <v>89</v>
      </c>
      <c r="C42" s="130"/>
      <c r="D42" s="136" t="s">
        <v>129</v>
      </c>
      <c r="E42" s="180">
        <v>10.8485</v>
      </c>
      <c r="F42" s="181">
        <v>10.8485</v>
      </c>
      <c r="G42" s="97">
        <v>6</v>
      </c>
      <c r="H42" s="97"/>
      <c r="I42" s="97"/>
      <c r="J42" s="97"/>
      <c r="K42" s="97"/>
      <c r="L42" s="97"/>
      <c r="M42" s="97"/>
      <c r="N42" s="97"/>
      <c r="O42" s="97"/>
      <c r="P42" s="97"/>
      <c r="Q42" s="97">
        <v>4.8484999999999996</v>
      </c>
      <c r="R42" s="97"/>
      <c r="S42" s="97"/>
      <c r="T42" s="18"/>
      <c r="U42" s="18"/>
      <c r="V42" s="40"/>
      <c r="W42" s="40"/>
      <c r="X42" s="40"/>
      <c r="Y42" s="49"/>
      <c r="Z42" s="49"/>
      <c r="AA42" s="50"/>
      <c r="AD42" s="55"/>
      <c r="AE42" s="54"/>
      <c r="AF42" s="69"/>
      <c r="AG42" s="69"/>
    </row>
    <row r="43" spans="1:33" s="21" customFormat="1" ht="16.5" customHeight="1" x14ac:dyDescent="0.45">
      <c r="A43" s="129" t="s">
        <v>123</v>
      </c>
      <c r="B43" s="194" t="s">
        <v>27</v>
      </c>
      <c r="C43" s="38"/>
      <c r="D43" s="139"/>
      <c r="E43" s="142" t="s">
        <v>173</v>
      </c>
      <c r="F43" s="143"/>
      <c r="G43" s="107" t="s">
        <v>29</v>
      </c>
      <c r="H43" s="107" t="s">
        <v>29</v>
      </c>
      <c r="I43" s="107" t="s">
        <v>29</v>
      </c>
      <c r="J43" s="107"/>
      <c r="K43" s="107" t="s">
        <v>29</v>
      </c>
      <c r="L43" s="107" t="s">
        <v>29</v>
      </c>
      <c r="M43" s="108" t="s">
        <v>29</v>
      </c>
      <c r="N43" s="109" t="s">
        <v>153</v>
      </c>
      <c r="O43" s="109" t="s">
        <v>20</v>
      </c>
      <c r="P43" s="110"/>
      <c r="Q43" s="107" t="s">
        <v>29</v>
      </c>
      <c r="R43" s="107"/>
      <c r="S43" s="108" t="s">
        <v>29</v>
      </c>
      <c r="T43" s="12"/>
      <c r="U43" s="11"/>
      <c r="V43" s="40"/>
      <c r="W43" s="40"/>
      <c r="X43" s="40"/>
      <c r="Y43" s="49"/>
      <c r="Z43" s="49"/>
      <c r="AA43" s="50"/>
      <c r="AC43" s="54" t="str">
        <f>A43</f>
        <v>13V</v>
      </c>
      <c r="AD43" s="55">
        <f>'[1]2024 L-4028'!$D$46</f>
        <v>82459955</v>
      </c>
      <c r="AE43" s="54"/>
      <c r="AF43" s="68" t="s">
        <v>29</v>
      </c>
      <c r="AG43" s="68"/>
    </row>
    <row r="44" spans="1:33" s="21" customFormat="1" ht="16.5" customHeight="1" x14ac:dyDescent="0.45">
      <c r="A44" s="133"/>
      <c r="B44" s="195" t="s">
        <v>154</v>
      </c>
      <c r="C44" s="39"/>
      <c r="D44" s="140" t="s">
        <v>148</v>
      </c>
      <c r="E44" s="185"/>
      <c r="F44" s="184">
        <v>20.377600000000001</v>
      </c>
      <c r="G44" s="112"/>
      <c r="H44" s="112"/>
      <c r="I44" s="112"/>
      <c r="J44" s="112"/>
      <c r="K44" s="112"/>
      <c r="L44" s="112"/>
      <c r="M44" s="113"/>
      <c r="N44" s="114">
        <v>11.377000000000001</v>
      </c>
      <c r="O44" s="114">
        <v>9.0006000000000004</v>
      </c>
      <c r="P44" s="115"/>
      <c r="Q44" s="112"/>
      <c r="R44" s="112"/>
      <c r="S44" s="113"/>
      <c r="T44" s="37"/>
      <c r="U44" s="19"/>
      <c r="V44" s="40"/>
      <c r="W44" s="40"/>
      <c r="X44" s="40"/>
      <c r="Y44" s="49"/>
      <c r="Z44" s="49"/>
      <c r="AA44" s="50"/>
      <c r="AD44" s="55"/>
      <c r="AE44" s="54"/>
      <c r="AF44" s="68"/>
      <c r="AG44" s="68"/>
    </row>
    <row r="45" spans="1:33" s="21" customFormat="1" ht="16.5" customHeight="1" x14ac:dyDescent="0.45">
      <c r="A45" s="129" t="s">
        <v>103</v>
      </c>
      <c r="B45" s="193" t="s">
        <v>32</v>
      </c>
      <c r="C45" s="129" t="s">
        <v>171</v>
      </c>
      <c r="D45" s="20" t="s">
        <v>172</v>
      </c>
      <c r="E45" s="186"/>
      <c r="F45" s="187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11"/>
      <c r="U45" s="11"/>
      <c r="V45" s="40"/>
      <c r="W45" s="40"/>
      <c r="X45" s="40"/>
      <c r="Y45" s="49">
        <f>E45/1000</f>
        <v>0</v>
      </c>
      <c r="Z45" s="49">
        <f>F45/1000</f>
        <v>0</v>
      </c>
      <c r="AA45" s="50"/>
      <c r="AC45" s="54" t="str">
        <f>A45</f>
        <v>14</v>
      </c>
      <c r="AD45" s="55">
        <f>'[1]2024 L-4028'!$D$22</f>
        <v>130858347</v>
      </c>
      <c r="AE45" s="54" t="str">
        <f>C45</f>
        <v>ALL</v>
      </c>
      <c r="AF45" s="68">
        <f>'[1]2024 L-4028'!$D$170</f>
        <v>130858347</v>
      </c>
      <c r="AG45" s="68">
        <f>'[1]2024 L-4028'!$D$171</f>
        <v>17244478</v>
      </c>
    </row>
    <row r="46" spans="1:33" s="21" customFormat="1" ht="16.5" customHeight="1" x14ac:dyDescent="0.45">
      <c r="A46" s="133"/>
      <c r="B46" s="192" t="s">
        <v>89</v>
      </c>
      <c r="C46" s="148"/>
      <c r="D46" s="149" t="s">
        <v>146</v>
      </c>
      <c r="E46" s="180">
        <v>10.8485</v>
      </c>
      <c r="F46" s="181">
        <v>10.8485</v>
      </c>
      <c r="G46" s="97">
        <v>6</v>
      </c>
      <c r="H46" s="97"/>
      <c r="I46" s="97"/>
      <c r="J46" s="97"/>
      <c r="K46" s="97"/>
      <c r="L46" s="97"/>
      <c r="M46" s="97"/>
      <c r="N46" s="97"/>
      <c r="O46" s="97"/>
      <c r="P46" s="97"/>
      <c r="Q46" s="97">
        <v>4.8484999999999996</v>
      </c>
      <c r="R46" s="97"/>
      <c r="S46" s="97"/>
      <c r="T46" s="18"/>
      <c r="U46" s="18"/>
      <c r="V46" s="40"/>
      <c r="W46" s="40"/>
      <c r="X46" s="40"/>
      <c r="Y46" s="49"/>
      <c r="Z46" s="49"/>
      <c r="AA46" s="50"/>
      <c r="AD46" s="55"/>
      <c r="AE46" s="54"/>
      <c r="AF46" s="69"/>
      <c r="AG46" s="69"/>
    </row>
    <row r="47" spans="1:33" s="21" customFormat="1" ht="16.5" customHeight="1" x14ac:dyDescent="0.45">
      <c r="A47" s="129" t="s">
        <v>104</v>
      </c>
      <c r="B47" s="193" t="s">
        <v>60</v>
      </c>
      <c r="C47" s="129" t="s">
        <v>171</v>
      </c>
      <c r="D47" s="20" t="s">
        <v>172</v>
      </c>
      <c r="E47" s="182"/>
      <c r="F47" s="18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11"/>
      <c r="U47" s="11"/>
      <c r="V47" s="40"/>
      <c r="W47" s="40"/>
      <c r="X47" s="40"/>
      <c r="Y47" s="49">
        <f>E47/1000</f>
        <v>0</v>
      </c>
      <c r="Z47" s="49">
        <f>F47/1000</f>
        <v>0</v>
      </c>
      <c r="AA47" s="50"/>
      <c r="AC47" s="54" t="str">
        <f>A47</f>
        <v>15</v>
      </c>
      <c r="AD47" s="55">
        <f>'[1]2024 L-4028'!$D$23</f>
        <v>91668707</v>
      </c>
      <c r="AE47" s="54" t="str">
        <f>C47</f>
        <v>ALL</v>
      </c>
      <c r="AF47" s="68">
        <f>'[1]2024 L-4028'!$D$190</f>
        <v>53271898</v>
      </c>
      <c r="AG47" s="68">
        <f>'[1]2024 L-4028'!$D$191</f>
        <v>4986115</v>
      </c>
    </row>
    <row r="48" spans="1:33" s="21" customFormat="1" ht="16.5" customHeight="1" x14ac:dyDescent="0.45">
      <c r="A48" s="133"/>
      <c r="B48" s="192" t="s">
        <v>89</v>
      </c>
      <c r="C48" s="148"/>
      <c r="D48" s="149" t="s">
        <v>146</v>
      </c>
      <c r="E48" s="180">
        <v>10.8485</v>
      </c>
      <c r="F48" s="181">
        <v>10.8485</v>
      </c>
      <c r="G48" s="97">
        <v>6</v>
      </c>
      <c r="H48" s="97"/>
      <c r="I48" s="97"/>
      <c r="J48" s="97"/>
      <c r="K48" s="97"/>
      <c r="L48" s="97"/>
      <c r="M48" s="97"/>
      <c r="N48" s="97"/>
      <c r="O48" s="97"/>
      <c r="P48" s="97"/>
      <c r="Q48" s="97">
        <v>4.8484999999999996</v>
      </c>
      <c r="R48" s="97"/>
      <c r="S48" s="97"/>
      <c r="T48" s="18"/>
      <c r="U48" s="18"/>
      <c r="V48" s="40"/>
      <c r="W48" s="40"/>
      <c r="X48" s="40"/>
      <c r="Y48" s="49"/>
      <c r="Z48" s="49"/>
      <c r="AA48" s="50"/>
      <c r="AD48" s="55"/>
      <c r="AE48" s="54"/>
      <c r="AF48" s="69"/>
      <c r="AG48" s="69"/>
    </row>
    <row r="49" spans="1:33" s="21" customFormat="1" ht="16.5" customHeight="1" x14ac:dyDescent="0.45">
      <c r="A49" s="129" t="s">
        <v>105</v>
      </c>
      <c r="B49" s="193" t="s">
        <v>63</v>
      </c>
      <c r="C49" s="129" t="s">
        <v>171</v>
      </c>
      <c r="D49" s="20" t="s">
        <v>172</v>
      </c>
      <c r="E49" s="182"/>
      <c r="F49" s="18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11"/>
      <c r="U49" s="11"/>
      <c r="V49" s="40"/>
      <c r="W49" s="40"/>
      <c r="X49" s="40"/>
      <c r="Y49" s="49">
        <f>E49/1000</f>
        <v>0</v>
      </c>
      <c r="Z49" s="49">
        <f>F49/1000</f>
        <v>0</v>
      </c>
      <c r="AA49" s="50"/>
      <c r="AC49" s="54" t="str">
        <f>A49</f>
        <v>16</v>
      </c>
      <c r="AD49" s="55">
        <f>'[1]2024 L-4028'!$D$24</f>
        <v>74930188</v>
      </c>
      <c r="AE49" s="54" t="str">
        <f>C49</f>
        <v>ALL</v>
      </c>
      <c r="AF49" s="68">
        <f>'[1]2024 L-4028'!$D$226</f>
        <v>74930188</v>
      </c>
      <c r="AG49" s="68">
        <f>'[1]2024 L-4028'!$D$227</f>
        <v>18325208</v>
      </c>
    </row>
    <row r="50" spans="1:33" s="21" customFormat="1" ht="16.5" customHeight="1" x14ac:dyDescent="0.45">
      <c r="A50" s="133"/>
      <c r="B50" s="192" t="s">
        <v>89</v>
      </c>
      <c r="C50" s="148"/>
      <c r="D50" s="149" t="s">
        <v>146</v>
      </c>
      <c r="E50" s="180">
        <v>10.8485</v>
      </c>
      <c r="F50" s="181">
        <v>10.8485</v>
      </c>
      <c r="G50" s="97">
        <v>6</v>
      </c>
      <c r="H50" s="97"/>
      <c r="I50" s="97"/>
      <c r="J50" s="97"/>
      <c r="K50" s="97"/>
      <c r="L50" s="97"/>
      <c r="M50" s="97"/>
      <c r="N50" s="97"/>
      <c r="O50" s="97"/>
      <c r="P50" s="97"/>
      <c r="Q50" s="97">
        <v>4.8484999999999996</v>
      </c>
      <c r="R50" s="97"/>
      <c r="S50" s="97"/>
      <c r="T50" s="18"/>
      <c r="U50" s="18"/>
      <c r="V50" s="40"/>
      <c r="W50" s="40"/>
      <c r="X50" s="40"/>
      <c r="Y50" s="49"/>
      <c r="Z50" s="49"/>
      <c r="AA50" s="50"/>
      <c r="AD50" s="55"/>
      <c r="AE50" s="54"/>
      <c r="AF50" s="69"/>
      <c r="AG50" s="69"/>
    </row>
    <row r="51" spans="1:33" s="21" customFormat="1" ht="16.5" customHeight="1" x14ac:dyDescent="0.45">
      <c r="A51" s="129" t="s">
        <v>106</v>
      </c>
      <c r="B51" s="193" t="s">
        <v>66</v>
      </c>
      <c r="C51" s="129" t="s">
        <v>171</v>
      </c>
      <c r="D51" s="20" t="s">
        <v>172</v>
      </c>
      <c r="E51" s="182"/>
      <c r="F51" s="18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11"/>
      <c r="U51" s="11"/>
      <c r="V51" s="40"/>
      <c r="W51" s="40"/>
      <c r="X51" s="40"/>
      <c r="Y51" s="49" t="e">
        <f>(E51+#REF!)/1000</f>
        <v>#REF!</v>
      </c>
      <c r="Z51" s="49" t="e">
        <f>(F51+#REF!)/1000</f>
        <v>#REF!</v>
      </c>
      <c r="AA51" s="50" t="s">
        <v>159</v>
      </c>
      <c r="AD51" s="55"/>
      <c r="AE51" s="54" t="str">
        <f>C51</f>
        <v>ALL</v>
      </c>
      <c r="AF51" s="68">
        <f>'[1]2024 L-4028'!$D$90</f>
        <v>15928794</v>
      </c>
      <c r="AG51" s="68">
        <f>'[1]2024 L-4028'!$D$91</f>
        <v>3348700</v>
      </c>
    </row>
    <row r="52" spans="1:33" s="21" customFormat="1" ht="16.5" customHeight="1" x14ac:dyDescent="0.45">
      <c r="A52" s="133"/>
      <c r="B52" s="192" t="s">
        <v>89</v>
      </c>
      <c r="C52" s="148"/>
      <c r="D52" s="149" t="s">
        <v>146</v>
      </c>
      <c r="E52" s="180">
        <v>10.8485</v>
      </c>
      <c r="F52" s="181">
        <v>10.8485</v>
      </c>
      <c r="G52" s="97">
        <v>6</v>
      </c>
      <c r="H52" s="97"/>
      <c r="I52" s="97"/>
      <c r="J52" s="97"/>
      <c r="K52" s="97"/>
      <c r="L52" s="97"/>
      <c r="M52" s="97"/>
      <c r="N52" s="97"/>
      <c r="O52" s="97"/>
      <c r="P52" s="97"/>
      <c r="Q52" s="97">
        <v>4.8484999999999996</v>
      </c>
      <c r="R52" s="97"/>
      <c r="S52" s="97"/>
      <c r="T52" s="18"/>
      <c r="U52" s="18"/>
      <c r="V52" s="40"/>
      <c r="W52" s="40"/>
      <c r="X52" s="40"/>
      <c r="Y52" s="49"/>
      <c r="Z52" s="49"/>
      <c r="AA52" s="50"/>
      <c r="AD52" s="55"/>
      <c r="AE52" s="54"/>
      <c r="AF52" s="69"/>
      <c r="AG52" s="69"/>
    </row>
    <row r="53" spans="1:33" s="21" customFormat="1" ht="16.5" customHeight="1" x14ac:dyDescent="0.45">
      <c r="A53" s="129" t="s">
        <v>124</v>
      </c>
      <c r="B53" s="193" t="s">
        <v>41</v>
      </c>
      <c r="C53" s="38"/>
      <c r="D53" s="139"/>
      <c r="E53" s="142" t="s">
        <v>173</v>
      </c>
      <c r="F53" s="143"/>
      <c r="G53" s="110" t="s">
        <v>29</v>
      </c>
      <c r="H53" s="107" t="s">
        <v>29</v>
      </c>
      <c r="I53" s="107" t="s">
        <v>29</v>
      </c>
      <c r="J53" s="107"/>
      <c r="K53" s="107" t="s">
        <v>29</v>
      </c>
      <c r="L53" s="107" t="s">
        <v>29</v>
      </c>
      <c r="M53" s="108" t="s">
        <v>29</v>
      </c>
      <c r="N53" s="109" t="s">
        <v>153</v>
      </c>
      <c r="O53" s="109" t="s">
        <v>20</v>
      </c>
      <c r="P53" s="110"/>
      <c r="Q53" s="107" t="s">
        <v>29</v>
      </c>
      <c r="R53" s="107"/>
      <c r="S53" s="108" t="s">
        <v>29</v>
      </c>
      <c r="T53" s="12"/>
      <c r="U53" s="11"/>
      <c r="V53" s="40"/>
      <c r="W53" s="40"/>
      <c r="X53" s="40"/>
      <c r="Y53" s="49"/>
      <c r="Z53" s="49"/>
      <c r="AA53" s="50"/>
      <c r="AC53" s="54" t="str">
        <f>A53</f>
        <v>17V</v>
      </c>
      <c r="AD53" s="55">
        <f>'[1]2024 L-4028'!$D$47</f>
        <v>17065114</v>
      </c>
      <c r="AE53" s="54"/>
      <c r="AF53" s="68" t="s">
        <v>29</v>
      </c>
      <c r="AG53" s="68"/>
    </row>
    <row r="54" spans="1:33" s="21" customFormat="1" ht="16.5" customHeight="1" thickBot="1" x14ac:dyDescent="0.5">
      <c r="A54" s="135"/>
      <c r="B54" s="191" t="s">
        <v>154</v>
      </c>
      <c r="C54" s="39"/>
      <c r="D54" s="140" t="s">
        <v>148</v>
      </c>
      <c r="E54" s="185"/>
      <c r="F54" s="184">
        <v>13.773999999999999</v>
      </c>
      <c r="G54" s="115"/>
      <c r="H54" s="112"/>
      <c r="I54" s="112"/>
      <c r="J54" s="112"/>
      <c r="K54" s="112"/>
      <c r="L54" s="112"/>
      <c r="M54" s="113"/>
      <c r="N54" s="114">
        <v>11.423999999999999</v>
      </c>
      <c r="O54" s="114">
        <v>2.35</v>
      </c>
      <c r="P54" s="115"/>
      <c r="Q54" s="112"/>
      <c r="R54" s="112"/>
      <c r="S54" s="113"/>
      <c r="T54" s="37"/>
      <c r="U54" s="19"/>
      <c r="V54" s="40"/>
      <c r="W54" s="40"/>
      <c r="X54" s="40"/>
      <c r="Y54" s="49"/>
      <c r="Z54" s="49"/>
      <c r="AA54" s="50"/>
      <c r="AD54" s="55"/>
      <c r="AE54" s="54"/>
      <c r="AF54" s="68"/>
      <c r="AG54" s="68"/>
    </row>
    <row r="55" spans="1:33" ht="16.5" customHeight="1" x14ac:dyDescent="0.25">
      <c r="A55" s="165"/>
      <c r="B55" s="166"/>
      <c r="C55" s="248" t="s">
        <v>128</v>
      </c>
      <c r="D55" s="249"/>
      <c r="E55" s="167"/>
      <c r="F55" s="168"/>
      <c r="G55" s="169" t="s">
        <v>4</v>
      </c>
      <c r="H55" s="250" t="s">
        <v>5</v>
      </c>
      <c r="I55" s="251"/>
      <c r="J55" s="252"/>
      <c r="K55" s="250" t="s">
        <v>6</v>
      </c>
      <c r="L55" s="252"/>
      <c r="M55" s="169" t="s">
        <v>7</v>
      </c>
      <c r="N55" s="250" t="s">
        <v>8</v>
      </c>
      <c r="O55" s="252"/>
      <c r="P55" s="169"/>
      <c r="Q55" s="250" t="s">
        <v>9</v>
      </c>
      <c r="R55" s="251"/>
      <c r="S55" s="252"/>
      <c r="T55" s="170" t="s">
        <v>137</v>
      </c>
      <c r="U55" s="171" t="s">
        <v>137</v>
      </c>
      <c r="V55" s="40"/>
      <c r="W55" s="40"/>
      <c r="X55" s="40"/>
      <c r="Y55" s="43"/>
      <c r="Z55" s="44"/>
      <c r="AA55" s="65"/>
      <c r="AC55" s="253" t="s">
        <v>163</v>
      </c>
      <c r="AD55" s="254" t="s">
        <v>135</v>
      </c>
      <c r="AE55" s="253" t="s">
        <v>128</v>
      </c>
      <c r="AF55" s="254"/>
    </row>
    <row r="56" spans="1:33" ht="16.5" customHeight="1" x14ac:dyDescent="0.25">
      <c r="A56" s="172" t="s">
        <v>3</v>
      </c>
      <c r="B56" s="17" t="s">
        <v>24</v>
      </c>
      <c r="C56" s="126"/>
      <c r="D56" s="34"/>
      <c r="E56" s="176" t="s">
        <v>131</v>
      </c>
      <c r="F56" s="177" t="s">
        <v>131</v>
      </c>
      <c r="G56" s="81" t="s">
        <v>10</v>
      </c>
      <c r="H56" s="82" t="s">
        <v>136</v>
      </c>
      <c r="I56" s="83"/>
      <c r="J56" s="78" t="s">
        <v>11</v>
      </c>
      <c r="K56" s="243" t="s">
        <v>12</v>
      </c>
      <c r="L56" s="244"/>
      <c r="M56" s="81" t="s">
        <v>13</v>
      </c>
      <c r="N56" s="243" t="s">
        <v>3</v>
      </c>
      <c r="O56" s="244"/>
      <c r="P56" s="81" t="s">
        <v>14</v>
      </c>
      <c r="Q56" s="243" t="s">
        <v>15</v>
      </c>
      <c r="R56" s="246"/>
      <c r="S56" s="244"/>
      <c r="T56" s="18" t="s">
        <v>90</v>
      </c>
      <c r="U56" s="173" t="s">
        <v>90</v>
      </c>
      <c r="V56" s="40"/>
      <c r="W56" s="40"/>
      <c r="X56" s="40"/>
      <c r="Y56" s="45" t="s">
        <v>131</v>
      </c>
      <c r="Z56" s="46" t="s">
        <v>131</v>
      </c>
      <c r="AA56" s="66"/>
      <c r="AC56" s="64"/>
      <c r="AD56" s="61" t="s">
        <v>162</v>
      </c>
      <c r="AE56" s="61"/>
      <c r="AF56" s="61" t="s">
        <v>165</v>
      </c>
      <c r="AG56" s="61" t="s">
        <v>166</v>
      </c>
    </row>
    <row r="57" spans="1:33" ht="16.5" customHeight="1" thickBot="1" x14ac:dyDescent="0.3">
      <c r="A57" s="174" t="s">
        <v>16</v>
      </c>
      <c r="B57" s="154" t="s">
        <v>3</v>
      </c>
      <c r="C57" s="155" t="s">
        <v>25</v>
      </c>
      <c r="D57" s="155" t="s">
        <v>134</v>
      </c>
      <c r="E57" s="178" t="s">
        <v>133</v>
      </c>
      <c r="F57" s="179" t="s">
        <v>132</v>
      </c>
      <c r="G57" s="156" t="s">
        <v>17</v>
      </c>
      <c r="H57" s="156" t="s">
        <v>21</v>
      </c>
      <c r="I57" s="156" t="s">
        <v>18</v>
      </c>
      <c r="J57" s="156" t="s">
        <v>19</v>
      </c>
      <c r="K57" s="157" t="s">
        <v>21</v>
      </c>
      <c r="L57" s="157" t="s">
        <v>20</v>
      </c>
      <c r="M57" s="156" t="s">
        <v>21</v>
      </c>
      <c r="N57" s="157" t="s">
        <v>153</v>
      </c>
      <c r="O57" s="157" t="s">
        <v>22</v>
      </c>
      <c r="P57" s="156" t="s">
        <v>13</v>
      </c>
      <c r="Q57" s="157" t="s">
        <v>152</v>
      </c>
      <c r="R57" s="157" t="s">
        <v>13</v>
      </c>
      <c r="S57" s="157" t="s">
        <v>18</v>
      </c>
      <c r="T57" s="158" t="s">
        <v>91</v>
      </c>
      <c r="U57" s="175" t="s">
        <v>141</v>
      </c>
      <c r="V57" s="40"/>
      <c r="W57" s="40"/>
      <c r="X57" s="40"/>
      <c r="Y57" s="47" t="s">
        <v>133</v>
      </c>
      <c r="Z57" s="48" t="s">
        <v>132</v>
      </c>
      <c r="AA57" s="67" t="s">
        <v>157</v>
      </c>
      <c r="AC57" s="62" t="s">
        <v>3</v>
      </c>
      <c r="AD57" s="63" t="s">
        <v>161</v>
      </c>
      <c r="AE57" s="62" t="s">
        <v>25</v>
      </c>
      <c r="AF57" s="63" t="s">
        <v>161</v>
      </c>
      <c r="AG57" s="63" t="s">
        <v>161</v>
      </c>
    </row>
    <row r="58" spans="1:33" s="21" customFormat="1" ht="16.5" customHeight="1" x14ac:dyDescent="0.45">
      <c r="A58" s="129" t="s">
        <v>107</v>
      </c>
      <c r="B58" s="194" t="s">
        <v>69</v>
      </c>
      <c r="C58" s="129" t="s">
        <v>50</v>
      </c>
      <c r="D58" s="20" t="s">
        <v>49</v>
      </c>
      <c r="E58" s="90"/>
      <c r="F58" s="91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11"/>
      <c r="U58" s="11"/>
      <c r="V58" s="40"/>
      <c r="W58" s="40"/>
      <c r="X58" s="40"/>
      <c r="Y58" s="49">
        <f>E58/1000</f>
        <v>0</v>
      </c>
      <c r="Z58" s="49">
        <f>F58/1000</f>
        <v>0</v>
      </c>
      <c r="AA58" s="50" t="s">
        <v>160</v>
      </c>
      <c r="AD58" s="55"/>
      <c r="AE58" s="54" t="str">
        <f>C58</f>
        <v>09010</v>
      </c>
      <c r="AF58" s="68">
        <f>'[1]2024 L-4028'!$D$59</f>
        <v>4515830</v>
      </c>
      <c r="AG58" s="68">
        <f>'[1]2024 L-4028'!$D$60</f>
        <v>709189</v>
      </c>
    </row>
    <row r="59" spans="1:33" s="21" customFormat="1" ht="16.5" customHeight="1" x14ac:dyDescent="0.45">
      <c r="A59" s="133"/>
      <c r="B59" s="192" t="s">
        <v>89</v>
      </c>
      <c r="C59" s="130"/>
      <c r="D59" s="136" t="s">
        <v>146</v>
      </c>
      <c r="E59" s="180">
        <v>15.771999999999998</v>
      </c>
      <c r="F59" s="181">
        <v>33.771999999999998</v>
      </c>
      <c r="G59" s="97">
        <v>6</v>
      </c>
      <c r="H59" s="97">
        <v>18</v>
      </c>
      <c r="I59" s="97">
        <v>2.2199999999999998</v>
      </c>
      <c r="J59" s="97">
        <v>0.6472</v>
      </c>
      <c r="K59" s="97"/>
      <c r="L59" s="97"/>
      <c r="M59" s="97">
        <v>2.0562999999999998</v>
      </c>
      <c r="N59" s="97"/>
      <c r="O59" s="97"/>
      <c r="P59" s="97"/>
      <c r="Q59" s="97">
        <v>4.8484999999999996</v>
      </c>
      <c r="R59" s="97"/>
      <c r="S59" s="97"/>
      <c r="T59" s="18"/>
      <c r="U59" s="18"/>
      <c r="V59" s="40"/>
      <c r="W59" s="40"/>
      <c r="X59" s="40"/>
      <c r="Y59" s="49"/>
      <c r="Z59" s="49"/>
      <c r="AA59" s="50"/>
      <c r="AD59" s="55"/>
      <c r="AE59" s="54"/>
      <c r="AF59" s="69"/>
      <c r="AG59" s="69"/>
    </row>
    <row r="60" spans="1:33" s="21" customFormat="1" ht="16.5" customHeight="1" x14ac:dyDescent="0.45">
      <c r="A60" s="133" t="s">
        <v>29</v>
      </c>
      <c r="B60" s="195" t="s">
        <v>29</v>
      </c>
      <c r="C60" s="129" t="s">
        <v>72</v>
      </c>
      <c r="D60" s="20" t="s">
        <v>48</v>
      </c>
      <c r="E60" s="182"/>
      <c r="F60" s="18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11"/>
      <c r="U60" s="11"/>
      <c r="V60" s="40"/>
      <c r="W60" s="40"/>
      <c r="X60" s="40"/>
      <c r="Y60" s="49">
        <f>E60/1000</f>
        <v>0</v>
      </c>
      <c r="Z60" s="49">
        <f>F60/1000</f>
        <v>0</v>
      </c>
      <c r="AA60" s="50" t="s">
        <v>160</v>
      </c>
      <c r="AD60" s="55"/>
      <c r="AE60" s="54" t="str">
        <f>C60</f>
        <v>73010</v>
      </c>
      <c r="AF60" s="68">
        <f>'[1]2024 L-4028'!$D$101</f>
        <v>208761866</v>
      </c>
      <c r="AG60" s="68">
        <f>'[1]2024 L-4028'!$D$102</f>
        <v>144486976</v>
      </c>
    </row>
    <row r="61" spans="1:33" s="21" customFormat="1" ht="16.5" customHeight="1" x14ac:dyDescent="0.45">
      <c r="A61" s="133"/>
      <c r="B61" s="195"/>
      <c r="C61" s="130"/>
      <c r="D61" s="136" t="s">
        <v>146</v>
      </c>
      <c r="E61" s="180">
        <v>30.643300000000011</v>
      </c>
      <c r="F61" s="181">
        <v>48.643300000000011</v>
      </c>
      <c r="G61" s="97">
        <v>6</v>
      </c>
      <c r="H61" s="97">
        <v>18</v>
      </c>
      <c r="I61" s="97">
        <v>9.1000000000000014</v>
      </c>
      <c r="J61" s="97">
        <v>0</v>
      </c>
      <c r="K61" s="97">
        <v>0.1452</v>
      </c>
      <c r="L61" s="97">
        <v>4.4985999999999997</v>
      </c>
      <c r="M61" s="97">
        <v>2.0562999999999998</v>
      </c>
      <c r="N61" s="97"/>
      <c r="O61" s="97"/>
      <c r="P61" s="97">
        <v>3.9946999999999999</v>
      </c>
      <c r="Q61" s="97">
        <v>4.8484999999999996</v>
      </c>
      <c r="R61" s="97"/>
      <c r="S61" s="97"/>
      <c r="T61" s="18"/>
      <c r="U61" s="18"/>
      <c r="V61" s="40"/>
      <c r="W61" s="40"/>
      <c r="X61" s="40"/>
      <c r="Y61" s="49"/>
      <c r="Z61" s="49"/>
      <c r="AA61" s="50"/>
      <c r="AD61" s="55"/>
      <c r="AE61" s="54"/>
      <c r="AF61" s="69"/>
      <c r="AG61" s="69"/>
    </row>
    <row r="62" spans="1:33" s="21" customFormat="1" ht="16.5" customHeight="1" x14ac:dyDescent="0.45">
      <c r="A62" s="16"/>
      <c r="B62" s="196"/>
      <c r="C62" s="129" t="s">
        <v>71</v>
      </c>
      <c r="D62" s="20" t="s">
        <v>70</v>
      </c>
      <c r="E62" s="182"/>
      <c r="F62" s="18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11"/>
      <c r="U62" s="11"/>
      <c r="V62" s="40"/>
      <c r="W62" s="40"/>
      <c r="X62" s="40"/>
      <c r="Y62" s="49">
        <f>E62/1000</f>
        <v>0</v>
      </c>
      <c r="Z62" s="49">
        <f>F62/1000</f>
        <v>0</v>
      </c>
      <c r="AA62" s="50" t="s">
        <v>160</v>
      </c>
      <c r="AC62" s="54" t="str">
        <f>A58</f>
        <v>18</v>
      </c>
      <c r="AD62" s="55">
        <f>'[1]2024 L-4028'!$D$26</f>
        <v>236769756</v>
      </c>
      <c r="AE62" s="54" t="str">
        <f>C62</f>
        <v>73200</v>
      </c>
      <c r="AF62" s="68">
        <f>'[1]2024 L-4028'!$D$178</f>
        <v>23492060</v>
      </c>
      <c r="AG62" s="68">
        <f>'[1]2024 L-4028'!$D$179</f>
        <v>3574464</v>
      </c>
    </row>
    <row r="63" spans="1:33" s="21" customFormat="1" ht="16.5" customHeight="1" x14ac:dyDescent="0.45">
      <c r="A63" s="16"/>
      <c r="B63" s="197"/>
      <c r="C63" s="130"/>
      <c r="D63" s="136" t="s">
        <v>146</v>
      </c>
      <c r="E63" s="180">
        <v>10.8485</v>
      </c>
      <c r="F63" s="181">
        <v>10.8485</v>
      </c>
      <c r="G63" s="97">
        <v>6</v>
      </c>
      <c r="H63" s="97"/>
      <c r="I63" s="97"/>
      <c r="J63" s="97"/>
      <c r="K63" s="97"/>
      <c r="L63" s="97"/>
      <c r="M63" s="97"/>
      <c r="N63" s="97"/>
      <c r="O63" s="97"/>
      <c r="P63" s="97"/>
      <c r="Q63" s="97">
        <v>4.8484999999999996</v>
      </c>
      <c r="R63" s="97"/>
      <c r="S63" s="97"/>
      <c r="T63" s="18"/>
      <c r="U63" s="18"/>
      <c r="V63" s="40"/>
      <c r="W63" s="40"/>
      <c r="X63" s="40"/>
      <c r="Y63" s="49"/>
      <c r="Z63" s="49"/>
      <c r="AA63" s="50"/>
      <c r="AD63" s="55"/>
      <c r="AE63" s="54"/>
      <c r="AF63" s="69"/>
      <c r="AG63" s="69"/>
    </row>
    <row r="64" spans="1:33" s="21" customFormat="1" ht="16.5" customHeight="1" x14ac:dyDescent="0.45">
      <c r="A64" s="129" t="s">
        <v>108</v>
      </c>
      <c r="B64" s="193" t="s">
        <v>73</v>
      </c>
      <c r="C64" s="129" t="s">
        <v>171</v>
      </c>
      <c r="D64" s="20" t="s">
        <v>172</v>
      </c>
      <c r="E64" s="182"/>
      <c r="F64" s="18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11"/>
      <c r="U64" s="11"/>
      <c r="V64" s="40"/>
      <c r="W64" s="40"/>
      <c r="X64" s="40"/>
      <c r="Y64" s="49" t="e">
        <f>(E64+#REF!)/1000</f>
        <v>#REF!</v>
      </c>
      <c r="Z64" s="49" t="e">
        <f>(F64+#REF!)/1000</f>
        <v>#REF!</v>
      </c>
      <c r="AA64" s="50" t="s">
        <v>159</v>
      </c>
      <c r="AC64" s="54" t="str">
        <f>A64</f>
        <v>19</v>
      </c>
      <c r="AD64" s="55">
        <f>'[1]2024 L-4028'!$D$27</f>
        <v>38999632</v>
      </c>
      <c r="AE64" s="54" t="str">
        <f>C64</f>
        <v>ALL</v>
      </c>
      <c r="AF64" s="68">
        <f>'[1]2024 L-4028'!$D$208</f>
        <v>38999632</v>
      </c>
      <c r="AG64" s="68">
        <f>'[1]2024 L-4028'!$D$209</f>
        <v>4927899</v>
      </c>
    </row>
    <row r="65" spans="1:33" s="21" customFormat="1" ht="16.5" customHeight="1" x14ac:dyDescent="0.45">
      <c r="A65" s="133"/>
      <c r="B65" s="192" t="s">
        <v>89</v>
      </c>
      <c r="C65" s="148"/>
      <c r="D65" s="149" t="s">
        <v>146</v>
      </c>
      <c r="E65" s="180">
        <v>10.8485</v>
      </c>
      <c r="F65" s="181">
        <v>10.8485</v>
      </c>
      <c r="G65" s="97">
        <v>6</v>
      </c>
      <c r="H65" s="97"/>
      <c r="I65" s="97"/>
      <c r="J65" s="97"/>
      <c r="K65" s="97"/>
      <c r="L65" s="97"/>
      <c r="M65" s="97"/>
      <c r="N65" s="97"/>
      <c r="O65" s="97"/>
      <c r="P65" s="97"/>
      <c r="Q65" s="97">
        <v>4.8484999999999996</v>
      </c>
      <c r="R65" s="97"/>
      <c r="S65" s="97"/>
      <c r="T65" s="18"/>
      <c r="U65" s="18"/>
      <c r="V65" s="40"/>
      <c r="W65" s="40"/>
      <c r="X65" s="40"/>
      <c r="Y65" s="49"/>
      <c r="Z65" s="49"/>
      <c r="AA65" s="50"/>
      <c r="AD65" s="55"/>
      <c r="AE65" s="54"/>
      <c r="AF65" s="69"/>
      <c r="AG65" s="69"/>
    </row>
    <row r="66" spans="1:33" s="21" customFormat="1" ht="16.5" customHeight="1" x14ac:dyDescent="0.45">
      <c r="A66" s="129" t="s">
        <v>109</v>
      </c>
      <c r="B66" s="193" t="s">
        <v>74</v>
      </c>
      <c r="C66" s="129" t="s">
        <v>171</v>
      </c>
      <c r="D66" s="20" t="s">
        <v>172</v>
      </c>
      <c r="E66" s="182"/>
      <c r="F66" s="18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11"/>
      <c r="U66" s="11"/>
      <c r="V66" s="40"/>
      <c r="W66" s="40"/>
      <c r="X66" s="40"/>
      <c r="Y66" s="49">
        <f>E66/1000</f>
        <v>0</v>
      </c>
      <c r="Z66" s="49">
        <f>F66/1000</f>
        <v>0</v>
      </c>
      <c r="AA66" s="50"/>
      <c r="AD66" s="55"/>
      <c r="AE66" s="54" t="str">
        <f>C66</f>
        <v>ALL</v>
      </c>
      <c r="AF66" s="68">
        <f>'[1]2024 L-4028'!$D$77</f>
        <v>3639692</v>
      </c>
      <c r="AG66" s="68">
        <f>'[1]2024 L-4028'!$D$78</f>
        <v>312999</v>
      </c>
    </row>
    <row r="67" spans="1:33" s="21" customFormat="1" ht="16.5" customHeight="1" x14ac:dyDescent="0.45">
      <c r="A67" s="133"/>
      <c r="B67" s="192" t="s">
        <v>89</v>
      </c>
      <c r="C67" s="148"/>
      <c r="D67" s="149" t="s">
        <v>129</v>
      </c>
      <c r="E67" s="180">
        <v>10.8485</v>
      </c>
      <c r="F67" s="181">
        <v>10.8485</v>
      </c>
      <c r="G67" s="97">
        <v>6</v>
      </c>
      <c r="H67" s="97"/>
      <c r="I67" s="97"/>
      <c r="J67" s="97"/>
      <c r="K67" s="97"/>
      <c r="L67" s="97"/>
      <c r="M67" s="97"/>
      <c r="N67" s="97"/>
      <c r="O67" s="97"/>
      <c r="P67" s="97"/>
      <c r="Q67" s="97">
        <v>4.8484999999999996</v>
      </c>
      <c r="R67" s="97"/>
      <c r="S67" s="97"/>
      <c r="T67" s="18"/>
      <c r="U67" s="18"/>
      <c r="V67" s="40"/>
      <c r="W67" s="40"/>
      <c r="X67" s="40"/>
      <c r="Y67" s="49"/>
      <c r="Z67" s="49"/>
      <c r="AA67" s="50"/>
      <c r="AD67" s="55"/>
      <c r="AE67" s="54"/>
      <c r="AF67" s="69"/>
      <c r="AG67" s="69"/>
    </row>
    <row r="68" spans="1:33" s="21" customFormat="1" ht="16.5" customHeight="1" x14ac:dyDescent="0.45">
      <c r="A68" s="129" t="s">
        <v>110</v>
      </c>
      <c r="B68" s="193" t="s">
        <v>77</v>
      </c>
      <c r="C68" s="129" t="s">
        <v>171</v>
      </c>
      <c r="D68" s="20" t="s">
        <v>172</v>
      </c>
      <c r="E68" s="182"/>
      <c r="F68" s="18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11"/>
      <c r="U68" s="11"/>
      <c r="V68" s="40"/>
      <c r="W68" s="40"/>
      <c r="X68" s="40"/>
      <c r="Y68" s="49">
        <f>E68/1000</f>
        <v>0</v>
      </c>
      <c r="Z68" s="49">
        <f>F68/1000</f>
        <v>0</v>
      </c>
      <c r="AA68" s="50"/>
      <c r="AD68" s="55"/>
      <c r="AE68" s="54" t="str">
        <f>C68</f>
        <v>ALL</v>
      </c>
      <c r="AF68" s="68">
        <f>'[1]2024 L-4028'!$D$86</f>
        <v>3670617</v>
      </c>
      <c r="AG68" s="68">
        <f>'[1]2024 L-4028'!$D$87</f>
        <v>753589</v>
      </c>
    </row>
    <row r="69" spans="1:33" s="21" customFormat="1" ht="16.5" customHeight="1" x14ac:dyDescent="0.45">
      <c r="A69" s="133"/>
      <c r="B69" s="192" t="s">
        <v>89</v>
      </c>
      <c r="C69" s="148"/>
      <c r="D69" s="149" t="s">
        <v>146</v>
      </c>
      <c r="E69" s="180">
        <v>10.8485</v>
      </c>
      <c r="F69" s="181">
        <v>10.8485</v>
      </c>
      <c r="G69" s="97">
        <v>6</v>
      </c>
      <c r="H69" s="97"/>
      <c r="I69" s="97"/>
      <c r="J69" s="97"/>
      <c r="K69" s="97"/>
      <c r="L69" s="97"/>
      <c r="M69" s="97"/>
      <c r="N69" s="97"/>
      <c r="O69" s="97"/>
      <c r="P69" s="97"/>
      <c r="Q69" s="97">
        <v>4.8484999999999996</v>
      </c>
      <c r="R69" s="97"/>
      <c r="S69" s="97"/>
      <c r="T69" s="18"/>
      <c r="U69" s="18"/>
      <c r="V69" s="40"/>
      <c r="W69" s="40"/>
      <c r="X69" s="40"/>
      <c r="Y69" s="49"/>
      <c r="Z69" s="49"/>
      <c r="AA69" s="50"/>
      <c r="AD69" s="55"/>
      <c r="AE69" s="54"/>
      <c r="AF69" s="69"/>
      <c r="AG69" s="69"/>
    </row>
    <row r="70" spans="1:33" s="21" customFormat="1" ht="16.5" customHeight="1" x14ac:dyDescent="0.45">
      <c r="A70" s="129" t="s">
        <v>111</v>
      </c>
      <c r="B70" s="193" t="s">
        <v>79</v>
      </c>
      <c r="C70" s="129" t="s">
        <v>171</v>
      </c>
      <c r="D70" s="20" t="s">
        <v>172</v>
      </c>
      <c r="E70" s="182"/>
      <c r="F70" s="18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11"/>
      <c r="U70" s="11"/>
      <c r="V70" s="40"/>
      <c r="W70" s="40"/>
      <c r="X70" s="40"/>
      <c r="Y70" s="49">
        <f>E70/1000</f>
        <v>0</v>
      </c>
      <c r="Z70" s="49">
        <f>F70/1000</f>
        <v>0</v>
      </c>
      <c r="AA70" s="50" t="s">
        <v>160</v>
      </c>
      <c r="AC70" s="54" t="str">
        <f>A70</f>
        <v>22</v>
      </c>
      <c r="AD70" s="55">
        <f>'[1]2024 L-4028'!$D$30</f>
        <v>184207436</v>
      </c>
      <c r="AE70" s="54" t="str">
        <f>C70</f>
        <v>ALL</v>
      </c>
      <c r="AF70" s="68">
        <f>'[1]2024 L-4028'!$D$180</f>
        <v>2669362</v>
      </c>
      <c r="AG70" s="68">
        <f>'[1]2024 L-4028'!$D$181</f>
        <v>2502900</v>
      </c>
    </row>
    <row r="71" spans="1:33" s="21" customFormat="1" ht="16.5" customHeight="1" x14ac:dyDescent="0.45">
      <c r="A71" s="133"/>
      <c r="B71" s="192" t="s">
        <v>89</v>
      </c>
      <c r="C71" s="148"/>
      <c r="D71" s="149" t="s">
        <v>146</v>
      </c>
      <c r="E71" s="180">
        <v>10.8485</v>
      </c>
      <c r="F71" s="181">
        <v>10.8485</v>
      </c>
      <c r="G71" s="97">
        <v>6</v>
      </c>
      <c r="H71" s="97"/>
      <c r="I71" s="97"/>
      <c r="J71" s="97"/>
      <c r="K71" s="97"/>
      <c r="L71" s="97"/>
      <c r="M71" s="97"/>
      <c r="N71" s="97"/>
      <c r="O71" s="97"/>
      <c r="P71" s="97"/>
      <c r="Q71" s="97">
        <v>4.8484999999999996</v>
      </c>
      <c r="R71" s="97"/>
      <c r="S71" s="97"/>
      <c r="T71" s="18"/>
      <c r="U71" s="18"/>
      <c r="V71" s="40"/>
      <c r="W71" s="40"/>
      <c r="X71" s="40"/>
      <c r="Y71" s="49"/>
      <c r="Z71" s="49"/>
      <c r="AA71" s="50"/>
      <c r="AD71" s="55"/>
      <c r="AE71" s="54"/>
      <c r="AF71" s="69"/>
      <c r="AG71" s="69"/>
    </row>
    <row r="72" spans="1:33" s="21" customFormat="1" ht="16.5" customHeight="1" x14ac:dyDescent="0.45">
      <c r="A72" s="129" t="s">
        <v>112</v>
      </c>
      <c r="B72" s="193" t="s">
        <v>80</v>
      </c>
      <c r="C72" s="129" t="s">
        <v>81</v>
      </c>
      <c r="D72" s="20" t="s">
        <v>80</v>
      </c>
      <c r="E72" s="182"/>
      <c r="F72" s="18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11"/>
      <c r="U72" s="11"/>
      <c r="V72" s="40"/>
      <c r="W72" s="40"/>
      <c r="X72" s="40"/>
      <c r="Y72" s="49">
        <f>E72/1000</f>
        <v>0</v>
      </c>
      <c r="Z72" s="49">
        <f>F72/1000</f>
        <v>0</v>
      </c>
      <c r="AA72" s="50" t="s">
        <v>160</v>
      </c>
      <c r="AC72" s="54" t="str">
        <f>A72</f>
        <v>23</v>
      </c>
      <c r="AD72" s="55">
        <f>'[1]2024 L-4028'!$D$31</f>
        <v>1588411725</v>
      </c>
      <c r="AE72" s="54" t="str">
        <f>C72</f>
        <v>73040</v>
      </c>
      <c r="AF72" s="68">
        <f>'[1]2024 L-4028'!$D$118</f>
        <v>1588411725</v>
      </c>
      <c r="AG72" s="68">
        <f>'[1]2024 L-4028'!$D$119</f>
        <v>556645241</v>
      </c>
    </row>
    <row r="73" spans="1:33" s="21" customFormat="1" ht="16.5" customHeight="1" x14ac:dyDescent="0.45">
      <c r="A73" s="133"/>
      <c r="B73" s="192" t="s">
        <v>89</v>
      </c>
      <c r="C73" s="130"/>
      <c r="D73" s="136" t="s">
        <v>146</v>
      </c>
      <c r="E73" s="180">
        <v>21.034500000000001</v>
      </c>
      <c r="F73" s="181">
        <v>39.034500000000001</v>
      </c>
      <c r="G73" s="97">
        <v>6</v>
      </c>
      <c r="H73" s="97">
        <v>18</v>
      </c>
      <c r="I73" s="97">
        <v>2.5</v>
      </c>
      <c r="J73" s="97">
        <v>0.9859</v>
      </c>
      <c r="K73" s="97">
        <v>0.1452</v>
      </c>
      <c r="L73" s="97">
        <v>4.4985999999999997</v>
      </c>
      <c r="M73" s="97">
        <v>2.0562999999999998</v>
      </c>
      <c r="N73" s="97"/>
      <c r="O73" s="97"/>
      <c r="P73" s="97"/>
      <c r="Q73" s="97">
        <v>4.8484999999999996</v>
      </c>
      <c r="R73" s="97"/>
      <c r="S73" s="97"/>
      <c r="T73" s="18"/>
      <c r="U73" s="18"/>
      <c r="V73" s="40"/>
      <c r="W73" s="40"/>
      <c r="X73" s="40"/>
      <c r="Y73" s="49"/>
      <c r="Z73" s="49"/>
      <c r="AA73" s="50"/>
      <c r="AD73" s="55"/>
      <c r="AE73" s="54"/>
      <c r="AF73" s="69"/>
      <c r="AG73" s="69"/>
    </row>
    <row r="74" spans="1:33" s="21" customFormat="1" ht="16.5" customHeight="1" x14ac:dyDescent="0.45">
      <c r="A74" s="129" t="s">
        <v>113</v>
      </c>
      <c r="B74" s="193" t="s">
        <v>43</v>
      </c>
      <c r="C74" s="129" t="s">
        <v>171</v>
      </c>
      <c r="D74" s="20" t="s">
        <v>172</v>
      </c>
      <c r="E74" s="182"/>
      <c r="F74" s="18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11"/>
      <c r="U74" s="11"/>
      <c r="V74" s="40"/>
      <c r="W74" s="40"/>
      <c r="X74" s="40"/>
      <c r="Y74" s="49">
        <f>E74/1000</f>
        <v>0</v>
      </c>
      <c r="Z74" s="49">
        <f>F74/1000</f>
        <v>0</v>
      </c>
      <c r="AA74" s="50" t="s">
        <v>160</v>
      </c>
      <c r="AC74" s="54" t="str">
        <f>A74</f>
        <v>24</v>
      </c>
      <c r="AD74" s="55">
        <f>'[1]2024 L-4028'!$D$32</f>
        <v>104415529</v>
      </c>
      <c r="AE74" s="54" t="str">
        <f>C74</f>
        <v>ALL</v>
      </c>
      <c r="AF74" s="68">
        <f>'[1]2024 L-4028'!$D$136</f>
        <v>31329347</v>
      </c>
      <c r="AG74" s="68">
        <f>'[1]2024 L-4028'!$D$137</f>
        <v>2489729</v>
      </c>
    </row>
    <row r="75" spans="1:33" s="21" customFormat="1" ht="16.5" customHeight="1" x14ac:dyDescent="0.45">
      <c r="A75" s="135"/>
      <c r="B75" s="191" t="s">
        <v>89</v>
      </c>
      <c r="C75" s="148"/>
      <c r="D75" s="149" t="s">
        <v>146</v>
      </c>
      <c r="E75" s="180">
        <v>10.8485</v>
      </c>
      <c r="F75" s="181">
        <v>10.8485</v>
      </c>
      <c r="G75" s="97">
        <v>6</v>
      </c>
      <c r="H75" s="97"/>
      <c r="I75" s="97"/>
      <c r="J75" s="97"/>
      <c r="K75" s="97"/>
      <c r="L75" s="97"/>
      <c r="M75" s="97"/>
      <c r="N75" s="97"/>
      <c r="O75" s="97"/>
      <c r="P75" s="97"/>
      <c r="Q75" s="97">
        <v>4.8484999999999996</v>
      </c>
      <c r="R75" s="97"/>
      <c r="S75" s="97"/>
      <c r="T75" s="18"/>
      <c r="U75" s="18"/>
      <c r="V75" s="40"/>
      <c r="W75" s="40"/>
      <c r="X75" s="40"/>
      <c r="Y75" s="49"/>
      <c r="Z75" s="49"/>
      <c r="AA75" s="50"/>
      <c r="AD75" s="55"/>
      <c r="AE75" s="54"/>
      <c r="AF75" s="69"/>
      <c r="AG75" s="69"/>
    </row>
    <row r="76" spans="1:33" s="21" customFormat="1" ht="16.5" customHeight="1" x14ac:dyDescent="0.45">
      <c r="A76" s="129" t="s">
        <v>150</v>
      </c>
      <c r="B76" s="194" t="s">
        <v>43</v>
      </c>
      <c r="C76" s="38"/>
      <c r="D76" s="139"/>
      <c r="E76" s="142" t="s">
        <v>173</v>
      </c>
      <c r="F76" s="143"/>
      <c r="G76" s="110" t="s">
        <v>29</v>
      </c>
      <c r="H76" s="107" t="s">
        <v>29</v>
      </c>
      <c r="I76" s="107" t="s">
        <v>29</v>
      </c>
      <c r="J76" s="107"/>
      <c r="K76" s="107" t="s">
        <v>29</v>
      </c>
      <c r="L76" s="107" t="s">
        <v>29</v>
      </c>
      <c r="M76" s="107" t="s">
        <v>29</v>
      </c>
      <c r="N76" s="109" t="s">
        <v>153</v>
      </c>
      <c r="O76" s="109" t="s">
        <v>20</v>
      </c>
      <c r="P76" s="107"/>
      <c r="Q76" s="107" t="s">
        <v>29</v>
      </c>
      <c r="R76" s="107"/>
      <c r="S76" s="108" t="s">
        <v>29</v>
      </c>
      <c r="T76" s="12"/>
      <c r="U76" s="11"/>
      <c r="V76" s="40"/>
      <c r="W76" s="40"/>
      <c r="X76" s="40"/>
      <c r="Y76" s="49"/>
      <c r="Z76" s="49"/>
      <c r="AA76" s="50"/>
      <c r="AC76" s="54" t="str">
        <f>A76</f>
        <v>24V</v>
      </c>
      <c r="AD76" s="55">
        <f>'[1]2024 L-4028'!$K$47</f>
        <v>40867666</v>
      </c>
      <c r="AE76" s="54"/>
      <c r="AF76" s="68" t="s">
        <v>29</v>
      </c>
      <c r="AG76" s="68"/>
    </row>
    <row r="77" spans="1:33" s="21" customFormat="1" ht="16.5" customHeight="1" x14ac:dyDescent="0.45">
      <c r="A77" s="133"/>
      <c r="B77" s="195" t="s">
        <v>154</v>
      </c>
      <c r="C77" s="39"/>
      <c r="D77" s="140" t="s">
        <v>148</v>
      </c>
      <c r="E77" s="185"/>
      <c r="F77" s="184">
        <v>15</v>
      </c>
      <c r="G77" s="115"/>
      <c r="H77" s="112"/>
      <c r="I77" s="112"/>
      <c r="J77" s="112"/>
      <c r="K77" s="112"/>
      <c r="L77" s="112"/>
      <c r="M77" s="112"/>
      <c r="N77" s="114">
        <v>12.802899999999999</v>
      </c>
      <c r="O77" s="114">
        <v>2.1970999999999998</v>
      </c>
      <c r="P77" s="112"/>
      <c r="Q77" s="112"/>
      <c r="R77" s="112"/>
      <c r="S77" s="113"/>
      <c r="T77" s="37"/>
      <c r="U77" s="19"/>
      <c r="V77" s="40"/>
      <c r="W77" s="40"/>
      <c r="X77" s="40"/>
      <c r="Y77" s="49"/>
      <c r="Z77" s="49"/>
      <c r="AA77" s="50"/>
      <c r="AD77" s="55"/>
      <c r="AE77" s="54"/>
      <c r="AF77" s="68"/>
      <c r="AG77" s="68"/>
    </row>
    <row r="78" spans="1:33" s="21" customFormat="1" ht="16.5" customHeight="1" x14ac:dyDescent="0.45">
      <c r="A78" s="129" t="s">
        <v>114</v>
      </c>
      <c r="B78" s="193" t="s">
        <v>82</v>
      </c>
      <c r="C78" s="129" t="s">
        <v>171</v>
      </c>
      <c r="D78" s="20" t="s">
        <v>172</v>
      </c>
      <c r="E78" s="182"/>
      <c r="F78" s="183"/>
      <c r="G78" s="93"/>
      <c r="H78" s="93"/>
      <c r="I78" s="93"/>
      <c r="J78" s="93"/>
      <c r="K78" s="93"/>
      <c r="L78" s="93"/>
      <c r="M78" s="93"/>
      <c r="N78" s="119"/>
      <c r="O78" s="119"/>
      <c r="P78" s="93"/>
      <c r="Q78" s="93"/>
      <c r="R78" s="93"/>
      <c r="S78" s="93"/>
      <c r="T78" s="11"/>
      <c r="U78" s="11"/>
      <c r="V78" s="40"/>
      <c r="W78" s="40"/>
      <c r="X78" s="40"/>
      <c r="Y78" s="49">
        <f>E78/1000</f>
        <v>0</v>
      </c>
      <c r="Z78" s="49">
        <f>F78/1000</f>
        <v>0</v>
      </c>
      <c r="AA78" s="50"/>
      <c r="AC78" s="54" t="str">
        <f>A78</f>
        <v>25</v>
      </c>
      <c r="AD78" s="55">
        <f>'[1]2024 L-4028'!$D$33</f>
        <v>59460618</v>
      </c>
      <c r="AE78" s="54" t="str">
        <f>C78</f>
        <v>ALL</v>
      </c>
      <c r="AF78" s="68">
        <f>'[1]2024 L-4028'!$D$156</f>
        <v>59460618</v>
      </c>
      <c r="AG78" s="68">
        <f>'[1]2024 L-4028'!$D$157</f>
        <v>19192912</v>
      </c>
    </row>
    <row r="79" spans="1:33" s="21" customFormat="1" ht="16.5" customHeight="1" x14ac:dyDescent="0.45">
      <c r="A79" s="133"/>
      <c r="B79" s="192" t="s">
        <v>89</v>
      </c>
      <c r="C79" s="148"/>
      <c r="D79" s="149" t="s">
        <v>146</v>
      </c>
      <c r="E79" s="180">
        <v>10.8485</v>
      </c>
      <c r="F79" s="181">
        <v>10.8485</v>
      </c>
      <c r="G79" s="97">
        <v>6</v>
      </c>
      <c r="H79" s="97"/>
      <c r="I79" s="97"/>
      <c r="J79" s="97"/>
      <c r="K79" s="97"/>
      <c r="L79" s="97"/>
      <c r="M79" s="97"/>
      <c r="N79" s="97"/>
      <c r="O79" s="97"/>
      <c r="P79" s="97"/>
      <c r="Q79" s="97">
        <v>4.8484999999999996</v>
      </c>
      <c r="R79" s="97"/>
      <c r="S79" s="97"/>
      <c r="T79" s="18"/>
      <c r="U79" s="18"/>
      <c r="V79" s="40"/>
      <c r="W79" s="40"/>
      <c r="X79" s="40"/>
      <c r="Y79" s="49"/>
      <c r="Z79" s="49"/>
      <c r="AA79" s="50"/>
      <c r="AD79" s="55"/>
      <c r="AE79" s="54"/>
      <c r="AF79" s="69"/>
      <c r="AG79" s="69"/>
    </row>
    <row r="80" spans="1:33" s="21" customFormat="1" ht="16.5" customHeight="1" x14ac:dyDescent="0.45">
      <c r="A80" s="129" t="s">
        <v>115</v>
      </c>
      <c r="B80" s="193" t="s">
        <v>83</v>
      </c>
      <c r="C80" s="129" t="s">
        <v>171</v>
      </c>
      <c r="D80" s="20" t="s">
        <v>172</v>
      </c>
      <c r="E80" s="182"/>
      <c r="F80" s="18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11"/>
      <c r="U80" s="11"/>
      <c r="V80" s="40"/>
      <c r="W80" s="40"/>
      <c r="X80" s="40"/>
      <c r="Y80" s="49">
        <f>E80/1000</f>
        <v>0</v>
      </c>
      <c r="Z80" s="49">
        <f>F80/1000</f>
        <v>0</v>
      </c>
      <c r="AA80" s="50" t="s">
        <v>160</v>
      </c>
      <c r="AC80" s="54" t="str">
        <f>A80</f>
        <v>26</v>
      </c>
      <c r="AD80" s="55">
        <f>'[1]2024 L-4028'!$D$34</f>
        <v>112697104</v>
      </c>
      <c r="AE80" s="54" t="str">
        <f>C80</f>
        <v>ALL</v>
      </c>
      <c r="AF80" s="68">
        <f>'[1]2024 L-4028'!$D$194</f>
        <v>3015013</v>
      </c>
      <c r="AG80" s="68">
        <f>'[1]2024 L-4028'!$D$195</f>
        <v>684221</v>
      </c>
    </row>
    <row r="81" spans="1:33" s="21" customFormat="1" ht="16.5" customHeight="1" x14ac:dyDescent="0.45">
      <c r="A81" s="135"/>
      <c r="B81" s="191" t="s">
        <v>89</v>
      </c>
      <c r="C81" s="148"/>
      <c r="D81" s="149" t="s">
        <v>146</v>
      </c>
      <c r="E81" s="180">
        <v>10.8485</v>
      </c>
      <c r="F81" s="181">
        <v>10.8485</v>
      </c>
      <c r="G81" s="97">
        <v>6</v>
      </c>
      <c r="H81" s="97"/>
      <c r="I81" s="97"/>
      <c r="J81" s="97"/>
      <c r="K81" s="97"/>
      <c r="L81" s="97"/>
      <c r="M81" s="97"/>
      <c r="N81" s="97"/>
      <c r="O81" s="97"/>
      <c r="P81" s="97"/>
      <c r="Q81" s="97">
        <v>4.8484999999999996</v>
      </c>
      <c r="R81" s="97"/>
      <c r="S81" s="97"/>
      <c r="T81" s="18"/>
      <c r="U81" s="18"/>
      <c r="V81" s="40"/>
      <c r="W81" s="40"/>
      <c r="X81" s="40"/>
      <c r="Y81" s="49"/>
      <c r="Z81" s="49"/>
      <c r="AA81" s="50"/>
      <c r="AD81" s="55"/>
      <c r="AE81" s="54"/>
      <c r="AF81" s="69"/>
      <c r="AG81" s="69"/>
    </row>
    <row r="82" spans="1:33" s="21" customFormat="1" ht="16.5" customHeight="1" x14ac:dyDescent="0.45">
      <c r="A82" s="129" t="s">
        <v>149</v>
      </c>
      <c r="B82" s="194" t="s">
        <v>43</v>
      </c>
      <c r="C82" s="38"/>
      <c r="D82" s="139"/>
      <c r="E82" s="142" t="s">
        <v>173</v>
      </c>
      <c r="F82" s="143"/>
      <c r="G82" s="110" t="s">
        <v>29</v>
      </c>
      <c r="H82" s="107" t="s">
        <v>29</v>
      </c>
      <c r="I82" s="107" t="s">
        <v>29</v>
      </c>
      <c r="J82" s="107"/>
      <c r="K82" s="107" t="s">
        <v>29</v>
      </c>
      <c r="L82" s="107" t="s">
        <v>29</v>
      </c>
      <c r="M82" s="108" t="s">
        <v>29</v>
      </c>
      <c r="N82" s="109" t="s">
        <v>153</v>
      </c>
      <c r="O82" s="109" t="s">
        <v>20</v>
      </c>
      <c r="P82" s="110"/>
      <c r="Q82" s="107" t="s">
        <v>29</v>
      </c>
      <c r="R82" s="107"/>
      <c r="S82" s="108" t="s">
        <v>29</v>
      </c>
      <c r="T82" s="12"/>
      <c r="U82" s="11"/>
      <c r="V82" s="40"/>
      <c r="W82" s="40"/>
      <c r="X82" s="40"/>
      <c r="Y82" s="49"/>
      <c r="Z82" s="49"/>
      <c r="AA82" s="50"/>
      <c r="AC82" s="54" t="str">
        <f>A82</f>
        <v>26V</v>
      </c>
      <c r="AD82" s="55">
        <f>'[1]2024 L-4028'!$K$48</f>
        <v>5905993</v>
      </c>
      <c r="AE82" s="54"/>
      <c r="AF82" s="68" t="s">
        <v>29</v>
      </c>
      <c r="AG82" s="68"/>
    </row>
    <row r="83" spans="1:33" s="21" customFormat="1" ht="16.5" customHeight="1" x14ac:dyDescent="0.45">
      <c r="A83" s="133"/>
      <c r="B83" s="195" t="s">
        <v>154</v>
      </c>
      <c r="C83" s="39"/>
      <c r="D83" s="140" t="s">
        <v>148</v>
      </c>
      <c r="E83" s="185"/>
      <c r="F83" s="184">
        <v>15</v>
      </c>
      <c r="G83" s="115"/>
      <c r="H83" s="112"/>
      <c r="I83" s="112"/>
      <c r="J83" s="112"/>
      <c r="K83" s="112"/>
      <c r="L83" s="112"/>
      <c r="M83" s="113"/>
      <c r="N83" s="114">
        <v>12.802899999999999</v>
      </c>
      <c r="O83" s="114">
        <v>2.1970999999999998</v>
      </c>
      <c r="P83" s="115"/>
      <c r="Q83" s="112"/>
      <c r="R83" s="112"/>
      <c r="S83" s="113"/>
      <c r="T83" s="37"/>
      <c r="U83" s="19"/>
      <c r="V83" s="40"/>
      <c r="W83" s="40"/>
      <c r="X83" s="40"/>
      <c r="Y83" s="49"/>
      <c r="Z83" s="49"/>
      <c r="AA83" s="50"/>
      <c r="AD83" s="55"/>
      <c r="AE83" s="54"/>
      <c r="AF83" s="68"/>
      <c r="AG83" s="68"/>
    </row>
    <row r="84" spans="1:33" s="21" customFormat="1" ht="16.5" customHeight="1" x14ac:dyDescent="0.45">
      <c r="A84" s="129" t="s">
        <v>116</v>
      </c>
      <c r="B84" s="193" t="s">
        <v>84</v>
      </c>
      <c r="C84" s="129" t="s">
        <v>171</v>
      </c>
      <c r="D84" s="20" t="s">
        <v>172</v>
      </c>
      <c r="E84" s="182"/>
      <c r="F84" s="18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11"/>
      <c r="U84" s="18"/>
      <c r="V84" s="40"/>
      <c r="W84" s="40"/>
      <c r="X84" s="40"/>
      <c r="Y84" s="49">
        <f>E84/1000</f>
        <v>0</v>
      </c>
      <c r="Z84" s="49">
        <f>F84/1000</f>
        <v>0</v>
      </c>
      <c r="AA84" s="50"/>
      <c r="AC84" s="54" t="str">
        <f>A84</f>
        <v>27</v>
      </c>
      <c r="AD84" s="55">
        <f>'[1]2024 L-4028'!$D$35</f>
        <v>154076042</v>
      </c>
      <c r="AE84" s="54" t="str">
        <f>C84</f>
        <v>ALL</v>
      </c>
      <c r="AF84" s="68">
        <f>'[1]2024 L-4028'!$D$148</f>
        <v>154076042</v>
      </c>
      <c r="AG84" s="68">
        <f>'[1]2024 L-4028'!$D$149</f>
        <v>31713353</v>
      </c>
    </row>
    <row r="85" spans="1:33" s="21" customFormat="1" ht="16.5" customHeight="1" x14ac:dyDescent="0.45">
      <c r="A85" s="133"/>
      <c r="B85" s="192" t="s">
        <v>89</v>
      </c>
      <c r="C85" s="148"/>
      <c r="D85" s="149" t="s">
        <v>146</v>
      </c>
      <c r="E85" s="180">
        <v>10.8485</v>
      </c>
      <c r="F85" s="181">
        <v>10.8485</v>
      </c>
      <c r="G85" s="97">
        <v>6</v>
      </c>
      <c r="H85" s="97"/>
      <c r="I85" s="97"/>
      <c r="J85" s="97"/>
      <c r="K85" s="97"/>
      <c r="L85" s="97"/>
      <c r="M85" s="97"/>
      <c r="N85" s="97"/>
      <c r="O85" s="97"/>
      <c r="P85" s="97"/>
      <c r="Q85" s="97">
        <v>4.8484999999999996</v>
      </c>
      <c r="R85" s="97"/>
      <c r="S85" s="97"/>
      <c r="T85" s="18"/>
      <c r="U85" s="18"/>
      <c r="V85" s="40"/>
      <c r="W85" s="40"/>
      <c r="X85" s="40"/>
      <c r="Y85" s="49"/>
      <c r="Z85" s="49"/>
      <c r="AA85" s="50"/>
      <c r="AD85" s="55"/>
      <c r="AE85" s="54"/>
      <c r="AF85" s="69"/>
      <c r="AG85" s="69"/>
    </row>
    <row r="86" spans="1:33" s="21" customFormat="1" ht="16.5" customHeight="1" x14ac:dyDescent="0.45">
      <c r="A86" s="129" t="s">
        <v>117</v>
      </c>
      <c r="B86" s="193" t="s">
        <v>85</v>
      </c>
      <c r="C86" s="129" t="s">
        <v>171</v>
      </c>
      <c r="D86" s="20" t="s">
        <v>172</v>
      </c>
      <c r="E86" s="182"/>
      <c r="F86" s="18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11"/>
      <c r="U86" s="11"/>
      <c r="V86" s="40"/>
      <c r="W86" s="40"/>
      <c r="X86" s="40"/>
      <c r="Y86" s="49">
        <f>E86/1000</f>
        <v>0</v>
      </c>
      <c r="Z86" s="49">
        <f>F86/1000</f>
        <v>0</v>
      </c>
      <c r="AA86" s="50"/>
      <c r="AC86" s="54" t="str">
        <f>A86</f>
        <v>28</v>
      </c>
      <c r="AD86" s="55">
        <f>'[1]2024 L-4028'!$D$36</f>
        <v>608198623</v>
      </c>
      <c r="AE86" s="54" t="str">
        <f>C86</f>
        <v>ALL</v>
      </c>
      <c r="AF86" s="68">
        <f>'[1]2024 L-4028'!$D$182</f>
        <v>99493661</v>
      </c>
      <c r="AG86" s="68">
        <f>'[1]2024 L-4028'!$D$183</f>
        <v>11362657</v>
      </c>
    </row>
    <row r="87" spans="1:33" s="21" customFormat="1" ht="16.5" customHeight="1" x14ac:dyDescent="0.45">
      <c r="A87" s="133"/>
      <c r="B87" s="192" t="s">
        <v>89</v>
      </c>
      <c r="C87" s="148"/>
      <c r="D87" s="149" t="s">
        <v>146</v>
      </c>
      <c r="E87" s="180">
        <v>10.8485</v>
      </c>
      <c r="F87" s="181">
        <v>10.8485</v>
      </c>
      <c r="G87" s="97">
        <v>6</v>
      </c>
      <c r="H87" s="97"/>
      <c r="I87" s="97"/>
      <c r="J87" s="97"/>
      <c r="K87" s="97"/>
      <c r="L87" s="97"/>
      <c r="M87" s="97"/>
      <c r="N87" s="97"/>
      <c r="O87" s="97"/>
      <c r="P87" s="97"/>
      <c r="Q87" s="97">
        <v>4.8484999999999996</v>
      </c>
      <c r="R87" s="97"/>
      <c r="S87" s="97"/>
      <c r="T87" s="18"/>
      <c r="U87" s="18"/>
      <c r="V87" s="40"/>
      <c r="W87" s="40"/>
      <c r="X87" s="40"/>
      <c r="Y87" s="49"/>
      <c r="Z87" s="49"/>
      <c r="AA87" s="50"/>
      <c r="AD87" s="55"/>
      <c r="AE87" s="54"/>
      <c r="AF87" s="69"/>
      <c r="AG87" s="69"/>
    </row>
    <row r="88" spans="1:33" s="21" customFormat="1" ht="16.5" customHeight="1" x14ac:dyDescent="0.45">
      <c r="A88" s="129" t="s">
        <v>118</v>
      </c>
      <c r="B88" s="193" t="s">
        <v>86</v>
      </c>
      <c r="C88" s="129" t="s">
        <v>50</v>
      </c>
      <c r="D88" s="20" t="s">
        <v>49</v>
      </c>
      <c r="E88" s="182"/>
      <c r="F88" s="18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11"/>
      <c r="U88" s="11"/>
      <c r="V88" s="40"/>
      <c r="W88" s="40"/>
      <c r="X88" s="40"/>
      <c r="Y88" s="49">
        <f>E88/1000</f>
        <v>0</v>
      </c>
      <c r="Z88" s="49">
        <f>F88/1000</f>
        <v>0</v>
      </c>
      <c r="AA88" s="50"/>
      <c r="AD88" s="55"/>
      <c r="AE88" s="54" t="str">
        <f>C88</f>
        <v>09010</v>
      </c>
      <c r="AF88" s="68">
        <f>'[1]2024 L-4028'!$D$61</f>
        <v>649389</v>
      </c>
      <c r="AG88" s="68">
        <f>'[1]2024 L-4028'!$D$62</f>
        <v>34110</v>
      </c>
    </row>
    <row r="89" spans="1:33" s="21" customFormat="1" ht="16.5" customHeight="1" x14ac:dyDescent="0.45">
      <c r="A89" s="133"/>
      <c r="B89" s="192" t="s">
        <v>89</v>
      </c>
      <c r="C89" s="130"/>
      <c r="D89" s="136" t="s">
        <v>146</v>
      </c>
      <c r="E89" s="180">
        <v>15.771999999999998</v>
      </c>
      <c r="F89" s="181">
        <v>33.771999999999998</v>
      </c>
      <c r="G89" s="97">
        <v>6</v>
      </c>
      <c r="H89" s="97">
        <v>18</v>
      </c>
      <c r="I89" s="97">
        <v>2.2199999999999998</v>
      </c>
      <c r="J89" s="97">
        <v>0.6472</v>
      </c>
      <c r="K89" s="97"/>
      <c r="L89" s="97"/>
      <c r="M89" s="97">
        <v>2.0562999999999998</v>
      </c>
      <c r="N89" s="97"/>
      <c r="O89" s="97"/>
      <c r="P89" s="97"/>
      <c r="Q89" s="97">
        <v>4.8484999999999996</v>
      </c>
      <c r="R89" s="97"/>
      <c r="S89" s="97"/>
      <c r="T89" s="18"/>
      <c r="U89" s="18"/>
      <c r="V89" s="40"/>
      <c r="W89" s="40"/>
      <c r="X89" s="40"/>
      <c r="Y89" s="49"/>
      <c r="Z89" s="49"/>
      <c r="AA89" s="50"/>
      <c r="AD89" s="55"/>
      <c r="AE89" s="54"/>
      <c r="AF89" s="69"/>
      <c r="AG89" s="69"/>
    </row>
    <row r="90" spans="1:33" s="21" customFormat="1" ht="16.5" customHeight="1" x14ac:dyDescent="0.45">
      <c r="A90" s="16"/>
      <c r="B90" s="196"/>
      <c r="C90" s="129" t="s">
        <v>71</v>
      </c>
      <c r="D90" s="20" t="s">
        <v>70</v>
      </c>
      <c r="E90" s="182"/>
      <c r="F90" s="18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11"/>
      <c r="U90" s="11"/>
      <c r="V90" s="40"/>
      <c r="W90" s="40"/>
      <c r="X90" s="40"/>
      <c r="Y90" s="49">
        <f>E90/1000</f>
        <v>0</v>
      </c>
      <c r="Z90" s="49">
        <f>F90/1000</f>
        <v>0</v>
      </c>
      <c r="AA90" s="50"/>
      <c r="AC90" s="54" t="str">
        <f>A88</f>
        <v>29</v>
      </c>
      <c r="AD90" s="55">
        <f>'[1]2024 L-4028'!$D$37</f>
        <v>447595563</v>
      </c>
      <c r="AE90" s="54" t="str">
        <f>C90</f>
        <v>73200</v>
      </c>
      <c r="AF90" s="68">
        <f>'[1]2024 L-4028'!$D$184</f>
        <v>446946174</v>
      </c>
      <c r="AG90" s="68">
        <f>'[1]2024 L-4028'!$D$184</f>
        <v>446946174</v>
      </c>
    </row>
    <row r="91" spans="1:33" s="21" customFormat="1" ht="16.5" customHeight="1" x14ac:dyDescent="0.45">
      <c r="A91" s="16"/>
      <c r="B91" s="197"/>
      <c r="C91" s="130"/>
      <c r="D91" s="136" t="s">
        <v>146</v>
      </c>
      <c r="E91" s="180">
        <v>10.8485</v>
      </c>
      <c r="F91" s="181">
        <v>10.8485</v>
      </c>
      <c r="G91" s="97">
        <v>6</v>
      </c>
      <c r="H91" s="97"/>
      <c r="I91" s="97"/>
      <c r="J91" s="97"/>
      <c r="K91" s="97"/>
      <c r="L91" s="97"/>
      <c r="M91" s="97"/>
      <c r="N91" s="97"/>
      <c r="O91" s="97"/>
      <c r="P91" s="97"/>
      <c r="Q91" s="97">
        <v>4.8484999999999996</v>
      </c>
      <c r="R91" s="97"/>
      <c r="S91" s="97"/>
      <c r="T91" s="18"/>
      <c r="U91" s="18"/>
      <c r="V91" s="40"/>
      <c r="W91" s="40"/>
      <c r="X91" s="40"/>
      <c r="Y91" s="49"/>
      <c r="Z91" s="49"/>
      <c r="AA91" s="50"/>
      <c r="AD91" s="55"/>
      <c r="AE91" s="54"/>
      <c r="AF91" s="69"/>
      <c r="AG91" s="69"/>
    </row>
    <row r="92" spans="1:33" s="21" customFormat="1" ht="16.5" customHeight="1" x14ac:dyDescent="0.45">
      <c r="A92" s="129" t="s">
        <v>119</v>
      </c>
      <c r="B92" s="193" t="s">
        <v>87</v>
      </c>
      <c r="C92" s="129" t="s">
        <v>50</v>
      </c>
      <c r="D92" s="20" t="s">
        <v>49</v>
      </c>
      <c r="E92" s="182"/>
      <c r="F92" s="18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11"/>
      <c r="U92" s="11"/>
      <c r="V92" s="40"/>
      <c r="W92" s="40"/>
      <c r="X92" s="40"/>
      <c r="Y92" s="49">
        <f>E92/1000</f>
        <v>0</v>
      </c>
      <c r="Z92" s="49">
        <f>F92/1000</f>
        <v>0</v>
      </c>
      <c r="AA92" s="50"/>
      <c r="AC92" s="54" t="str">
        <f>A92</f>
        <v>30</v>
      </c>
      <c r="AD92" s="55">
        <f>'[1]2024 L-4028'!$D$38</f>
        <v>6089316</v>
      </c>
      <c r="AE92" s="54" t="str">
        <f>C92</f>
        <v>09010</v>
      </c>
      <c r="AF92" s="68">
        <f>'[1]2024 L-4028'!$D$63</f>
        <v>6089316</v>
      </c>
      <c r="AG92" s="68">
        <f>'[1]2024 L-4028'!$D$64</f>
        <v>3949168</v>
      </c>
    </row>
    <row r="93" spans="1:33" s="21" customFormat="1" ht="16.5" customHeight="1" thickBot="1" x14ac:dyDescent="0.5">
      <c r="A93" s="199"/>
      <c r="B93" s="200" t="s">
        <v>89</v>
      </c>
      <c r="C93" s="201"/>
      <c r="D93" s="202" t="s">
        <v>146</v>
      </c>
      <c r="E93" s="203">
        <v>15.771999999999998</v>
      </c>
      <c r="F93" s="204">
        <v>33.771999999999998</v>
      </c>
      <c r="G93" s="205">
        <v>6</v>
      </c>
      <c r="H93" s="205">
        <v>18</v>
      </c>
      <c r="I93" s="205">
        <v>2.2199999999999998</v>
      </c>
      <c r="J93" s="205">
        <v>0.6472</v>
      </c>
      <c r="K93" s="205"/>
      <c r="L93" s="205"/>
      <c r="M93" s="205">
        <v>2.0562999999999998</v>
      </c>
      <c r="N93" s="205"/>
      <c r="O93" s="205"/>
      <c r="P93" s="205"/>
      <c r="Q93" s="205">
        <v>4.8484999999999996</v>
      </c>
      <c r="R93" s="205"/>
      <c r="S93" s="205"/>
      <c r="T93" s="158"/>
      <c r="U93" s="158"/>
      <c r="V93" s="40"/>
      <c r="W93" s="40"/>
      <c r="X93" s="40"/>
      <c r="Y93" s="49"/>
      <c r="Z93" s="49"/>
      <c r="AA93" s="50"/>
      <c r="AD93" s="55"/>
      <c r="AE93" s="54"/>
      <c r="AF93" s="69"/>
      <c r="AG93" s="69"/>
    </row>
    <row r="94" spans="1:33" s="21" customFormat="1" ht="16.5" customHeight="1" x14ac:dyDescent="0.45">
      <c r="A94" s="159" t="s">
        <v>127</v>
      </c>
      <c r="B94" s="206" t="s">
        <v>87</v>
      </c>
      <c r="C94" s="159" t="s">
        <v>72</v>
      </c>
      <c r="D94" s="160" t="s">
        <v>48</v>
      </c>
      <c r="E94" s="207"/>
      <c r="F94" s="208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4"/>
      <c r="U94" s="164"/>
      <c r="V94" s="40"/>
      <c r="W94" s="40"/>
      <c r="X94" s="40"/>
      <c r="Y94" s="49">
        <f>E94/1000</f>
        <v>0</v>
      </c>
      <c r="Z94" s="49">
        <f>F94/1000</f>
        <v>0</v>
      </c>
      <c r="AA94" s="50"/>
      <c r="AC94" s="54" t="str">
        <f>A94</f>
        <v>02</v>
      </c>
      <c r="AD94" s="55">
        <f>'[1]2024 L-4028'!$D$39</f>
        <v>47986589</v>
      </c>
      <c r="AE94" s="54" t="str">
        <f>C94</f>
        <v>73010</v>
      </c>
      <c r="AF94" s="68">
        <f>'[1]2024 L-4028'!$D$99</f>
        <v>47986589</v>
      </c>
      <c r="AG94" s="68">
        <f>'[1]2024 L-4028'!$D$100</f>
        <v>22214252</v>
      </c>
    </row>
    <row r="95" spans="1:33" s="21" customFormat="1" ht="16.5" customHeight="1" x14ac:dyDescent="0.45">
      <c r="A95" s="133"/>
      <c r="B95" s="195" t="s">
        <v>92</v>
      </c>
      <c r="C95" s="130"/>
      <c r="D95" s="136" t="s">
        <v>146</v>
      </c>
      <c r="E95" s="180">
        <v>42.485600000000012</v>
      </c>
      <c r="F95" s="181">
        <v>60.485600000000012</v>
      </c>
      <c r="G95" s="97">
        <v>6</v>
      </c>
      <c r="H95" s="97">
        <v>18</v>
      </c>
      <c r="I95" s="97">
        <v>9.1000000000000014</v>
      </c>
      <c r="J95" s="97">
        <v>0</v>
      </c>
      <c r="K95" s="97">
        <v>0.1452</v>
      </c>
      <c r="L95" s="97">
        <v>4.4985999999999997</v>
      </c>
      <c r="M95" s="97">
        <v>2.0562999999999998</v>
      </c>
      <c r="N95" s="97">
        <v>9.5922999999999998</v>
      </c>
      <c r="O95" s="97">
        <v>2.25</v>
      </c>
      <c r="P95" s="97">
        <v>3.9946999999999999</v>
      </c>
      <c r="Q95" s="97">
        <v>4.8484999999999996</v>
      </c>
      <c r="R95" s="97"/>
      <c r="S95" s="97"/>
      <c r="T95" s="18"/>
      <c r="U95" s="18"/>
      <c r="V95" s="40"/>
      <c r="W95" s="40"/>
      <c r="X95" s="40"/>
      <c r="Y95" s="49"/>
      <c r="Z95" s="49"/>
      <c r="AA95" s="50"/>
      <c r="AD95" s="55"/>
      <c r="AE95" s="54"/>
      <c r="AF95" s="69"/>
      <c r="AG95" s="69"/>
    </row>
    <row r="96" spans="1:33" s="21" customFormat="1" ht="16.5" customHeight="1" x14ac:dyDescent="0.45">
      <c r="A96" s="129" t="s">
        <v>120</v>
      </c>
      <c r="B96" s="193" t="s">
        <v>32</v>
      </c>
      <c r="C96" s="129" t="s">
        <v>33</v>
      </c>
      <c r="D96" s="20" t="s">
        <v>32</v>
      </c>
      <c r="E96" s="182"/>
      <c r="F96" s="18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11"/>
      <c r="U96" s="31" t="s">
        <v>145</v>
      </c>
      <c r="V96" s="40"/>
      <c r="W96" s="40"/>
      <c r="X96" s="40"/>
      <c r="Y96" s="49">
        <f>E96/1000</f>
        <v>0</v>
      </c>
      <c r="Z96" s="49">
        <f>F96/1000</f>
        <v>0</v>
      </c>
      <c r="AA96" s="50" t="s">
        <v>160</v>
      </c>
      <c r="AC96" s="54" t="str">
        <f>A96</f>
        <v>03</v>
      </c>
      <c r="AD96" s="55">
        <f>'[1]2024 L-4028'!$D$40</f>
        <v>394086213</v>
      </c>
      <c r="AE96" s="54" t="str">
        <f>C96</f>
        <v>73190</v>
      </c>
      <c r="AF96" s="68">
        <f>'[1]2024 L-4028'!$D$162</f>
        <v>394086213</v>
      </c>
      <c r="AG96" s="68">
        <f>'[1]2024 L-4028'!$D$163</f>
        <v>180394055</v>
      </c>
    </row>
    <row r="97" spans="1:33" s="21" customFormat="1" ht="16.5" customHeight="1" x14ac:dyDescent="0.45">
      <c r="A97" s="133"/>
      <c r="B97" s="195" t="s">
        <v>92</v>
      </c>
      <c r="C97" s="130"/>
      <c r="D97" s="136" t="s">
        <v>146</v>
      </c>
      <c r="E97" s="180">
        <v>22.2986</v>
      </c>
      <c r="F97" s="181">
        <v>22.2986</v>
      </c>
      <c r="G97" s="97">
        <v>6</v>
      </c>
      <c r="H97" s="97"/>
      <c r="I97" s="97"/>
      <c r="J97" s="97"/>
      <c r="K97" s="97">
        <v>0.1452</v>
      </c>
      <c r="L97" s="97">
        <v>4.4985999999999997</v>
      </c>
      <c r="M97" s="97">
        <v>2.0562999999999998</v>
      </c>
      <c r="N97" s="97">
        <v>4.75</v>
      </c>
      <c r="O97" s="97">
        <v>0</v>
      </c>
      <c r="P97" s="97"/>
      <c r="Q97" s="97">
        <v>4.8484999999999996</v>
      </c>
      <c r="R97" s="97"/>
      <c r="S97" s="97"/>
      <c r="T97" s="18"/>
      <c r="U97" s="23" t="s">
        <v>142</v>
      </c>
      <c r="V97" s="40"/>
      <c r="W97" s="40"/>
      <c r="X97" s="40"/>
      <c r="Y97" s="49"/>
      <c r="Z97" s="49"/>
      <c r="AA97" s="50"/>
      <c r="AD97" s="55"/>
      <c r="AE97" s="54"/>
      <c r="AF97" s="69"/>
      <c r="AG97" s="69"/>
    </row>
    <row r="98" spans="1:33" s="21" customFormat="1" ht="16.5" customHeight="1" x14ac:dyDescent="0.45">
      <c r="A98" s="135"/>
      <c r="B98" s="198"/>
      <c r="C98" s="148"/>
      <c r="D98" s="149"/>
      <c r="E98" s="188"/>
      <c r="F98" s="189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1"/>
      <c r="U98" s="125">
        <v>1</v>
      </c>
      <c r="V98" s="40"/>
      <c r="W98" s="40"/>
      <c r="X98" s="40"/>
      <c r="Y98" s="49"/>
      <c r="Z98" s="49"/>
      <c r="AA98" s="50"/>
      <c r="AD98" s="55"/>
      <c r="AE98" s="54"/>
      <c r="AF98" s="69"/>
      <c r="AG98" s="69"/>
    </row>
    <row r="99" spans="1:33" s="21" customFormat="1" ht="33" customHeight="1" x14ac:dyDescent="0.45">
      <c r="A99" s="129" t="s">
        <v>121</v>
      </c>
      <c r="B99" s="193" t="s">
        <v>9</v>
      </c>
      <c r="C99" s="129" t="s">
        <v>72</v>
      </c>
      <c r="D99" s="20" t="s">
        <v>48</v>
      </c>
      <c r="E99" s="182"/>
      <c r="F99" s="183"/>
      <c r="G99" s="93"/>
      <c r="H99" s="93"/>
      <c r="I99" s="93"/>
      <c r="J99" s="93"/>
      <c r="K99" s="93"/>
      <c r="L99" s="93"/>
      <c r="M99" s="93"/>
      <c r="N99" s="93"/>
      <c r="O99" s="211" t="s">
        <v>174</v>
      </c>
      <c r="P99" s="93"/>
      <c r="Q99" s="93"/>
      <c r="R99" s="93"/>
      <c r="S99" s="146"/>
      <c r="T99" s="89" t="s">
        <v>167</v>
      </c>
      <c r="U99" s="213" t="s">
        <v>142</v>
      </c>
      <c r="V99" s="40"/>
      <c r="W99" s="40"/>
      <c r="X99" s="40"/>
      <c r="Y99" s="49">
        <f>E99/1000</f>
        <v>0</v>
      </c>
      <c r="Z99" s="49">
        <f>F99/1000</f>
        <v>0</v>
      </c>
      <c r="AA99" s="50" t="s">
        <v>160</v>
      </c>
      <c r="AC99" s="54" t="str">
        <f>A99</f>
        <v>90</v>
      </c>
      <c r="AD99" s="55">
        <f>'[1]2024 L-4028'!$D$42</f>
        <v>560176692</v>
      </c>
      <c r="AE99" s="54" t="str">
        <f>C99</f>
        <v>73010</v>
      </c>
      <c r="AF99" s="68">
        <f>'[1]2024 L-4028'!$D$104</f>
        <v>560176692</v>
      </c>
      <c r="AG99" s="68">
        <f>'[1]2024 L-4028'!$D$105</f>
        <v>300999364</v>
      </c>
    </row>
    <row r="100" spans="1:33" s="21" customFormat="1" ht="16.5" customHeight="1" x14ac:dyDescent="0.45">
      <c r="A100" s="133"/>
      <c r="B100" s="195" t="s">
        <v>92</v>
      </c>
      <c r="C100" s="130"/>
      <c r="D100" s="136" t="s">
        <v>146</v>
      </c>
      <c r="E100" s="180">
        <v>44.880100000000013</v>
      </c>
      <c r="F100" s="181">
        <v>62.880100000000013</v>
      </c>
      <c r="G100" s="97">
        <v>6</v>
      </c>
      <c r="H100" s="97">
        <v>18</v>
      </c>
      <c r="I100" s="97">
        <v>9.1000000000000014</v>
      </c>
      <c r="J100" s="97">
        <v>0</v>
      </c>
      <c r="K100" s="97">
        <v>0.1452</v>
      </c>
      <c r="L100" s="97">
        <v>4.4985999999999997</v>
      </c>
      <c r="M100" s="97">
        <v>2.0562999999999998</v>
      </c>
      <c r="N100" s="97">
        <v>6.7367999999999997</v>
      </c>
      <c r="O100" s="97">
        <v>3.2</v>
      </c>
      <c r="P100" s="97">
        <v>3.9946999999999999</v>
      </c>
      <c r="Q100" s="97">
        <v>4.8484999999999996</v>
      </c>
      <c r="R100" s="97"/>
      <c r="S100" s="147"/>
      <c r="T100" s="153" t="s">
        <v>170</v>
      </c>
      <c r="U100" s="255" t="s">
        <v>170</v>
      </c>
      <c r="V100" s="40"/>
      <c r="W100" s="40"/>
      <c r="X100" s="40"/>
      <c r="Y100" s="49"/>
      <c r="Z100" s="49"/>
      <c r="AA100" s="50"/>
      <c r="AD100" s="55"/>
      <c r="AE100" s="54"/>
      <c r="AF100" s="69"/>
      <c r="AG100" s="69"/>
    </row>
    <row r="101" spans="1:33" s="21" customFormat="1" ht="16.5" customHeight="1" x14ac:dyDescent="0.45">
      <c r="A101" s="135"/>
      <c r="B101" s="198"/>
      <c r="C101" s="148"/>
      <c r="D101" s="149"/>
      <c r="E101" s="188"/>
      <c r="F101" s="189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2"/>
      <c r="T101" s="125"/>
      <c r="U101" s="256"/>
      <c r="V101" s="40"/>
      <c r="W101" s="40"/>
      <c r="X101" s="40"/>
      <c r="Y101" s="49"/>
      <c r="Z101" s="49"/>
      <c r="AA101" s="50"/>
      <c r="AC101" s="55"/>
      <c r="AD101" s="55"/>
      <c r="AE101" s="54"/>
      <c r="AF101" s="69"/>
      <c r="AG101" s="69"/>
    </row>
    <row r="102" spans="1:33" x14ac:dyDescent="0.25">
      <c r="AD102" s="55">
        <f>(SUM(AD7:AD101))-AD11-AD15-AD19-AD23-AD43-AD53-AD76-AD82</f>
        <v>5972493079</v>
      </c>
      <c r="AF102" s="70"/>
      <c r="AG102" s="70"/>
    </row>
    <row r="103" spans="1:33" x14ac:dyDescent="0.25">
      <c r="AF103" s="70"/>
      <c r="AG103" s="71"/>
    </row>
    <row r="104" spans="1:33" x14ac:dyDescent="0.25">
      <c r="AF104" s="70"/>
      <c r="AG104" s="71"/>
    </row>
    <row r="105" spans="1:33" x14ac:dyDescent="0.25">
      <c r="AF105" s="70"/>
      <c r="AG105" s="71"/>
    </row>
    <row r="106" spans="1:33" x14ac:dyDescent="0.25">
      <c r="AF106" s="70"/>
      <c r="AG106" s="71"/>
    </row>
    <row r="107" spans="1:33" x14ac:dyDescent="0.25">
      <c r="AF107" s="70"/>
      <c r="AG107" s="71"/>
    </row>
    <row r="108" spans="1:33" x14ac:dyDescent="0.25">
      <c r="AF108" s="70"/>
      <c r="AG108" s="71"/>
    </row>
    <row r="109" spans="1:33" x14ac:dyDescent="0.25">
      <c r="AF109" s="70"/>
      <c r="AG109" s="71"/>
    </row>
    <row r="110" spans="1:33" x14ac:dyDescent="0.25">
      <c r="AF110" s="70"/>
      <c r="AG110" s="71"/>
    </row>
  </sheetData>
  <mergeCells count="23">
    <mergeCell ref="U100:U101"/>
    <mergeCell ref="AC55:AD55"/>
    <mergeCell ref="AE55:AF55"/>
    <mergeCell ref="K56:L56"/>
    <mergeCell ref="N56:O56"/>
    <mergeCell ref="Q56:S56"/>
    <mergeCell ref="C55:D55"/>
    <mergeCell ref="H55:J55"/>
    <mergeCell ref="K55:L55"/>
    <mergeCell ref="N55:O55"/>
    <mergeCell ref="Q55:S55"/>
    <mergeCell ref="AC4:AD4"/>
    <mergeCell ref="AE4:AF4"/>
    <mergeCell ref="K5:L5"/>
    <mergeCell ref="N5:O5"/>
    <mergeCell ref="Q5:S5"/>
    <mergeCell ref="Y2:AA2"/>
    <mergeCell ref="Y3:AA3"/>
    <mergeCell ref="C4:D4"/>
    <mergeCell ref="H4:J4"/>
    <mergeCell ref="K4:L4"/>
    <mergeCell ref="N4:O4"/>
    <mergeCell ref="Q4:S4"/>
  </mergeCells>
  <printOptions horizontalCentered="1" verticalCentered="1"/>
  <pageMargins left="0.25" right="0.25" top="0.75" bottom="0.5" header="0.3" footer="0.3"/>
  <pageSetup scale="61" fitToHeight="3" orientation="landscape" r:id="rId1"/>
  <headerFooter>
    <oddHeader xml:space="preserve">&amp;C&amp;"-,Bold"&amp;14 2024 JULY 1 MILL RATES - SAGINAW COUNTY
PER 1,000 OF TAXABLE VALUE&amp;"-,Regular"&amp;11
&amp;R&amp;14SAGINAW COUNTY
EQUALIZATION DEPARTMENT&amp;11
</oddHeader>
    <oddFooter>&amp;C&amp;14PAGE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2024 Full Year</vt:lpstr>
      <vt:lpstr>2024 JULY 1 LEVY</vt:lpstr>
      <vt:lpstr>'2024 Full Year'!Print_Area</vt:lpstr>
      <vt:lpstr>'2024 JULY 1 LEVY'!Print_Area</vt:lpstr>
      <vt:lpstr>'2024 Full Year'!Print_Titles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Gooch, Liz</dc:creator>
  <cp:lastModifiedBy>Gooch, Liz</cp:lastModifiedBy>
  <cp:lastPrinted>2024-10-30T16:30:37Z</cp:lastPrinted>
  <dcterms:created xsi:type="dcterms:W3CDTF">2024-05-28T19:18:18Z</dcterms:created>
  <dcterms:modified xsi:type="dcterms:W3CDTF">2025-01-16T20:41:30Z</dcterms:modified>
</cp:coreProperties>
</file>